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Bezbarierové propojen..." sheetId="2" r:id="rId2"/>
    <sheet name="B - Nové uspořádání a vyb..." sheetId="3" r:id="rId3"/>
    <sheet name="C1 - ZTI - Nová přípojka ..." sheetId="4" r:id="rId4"/>
    <sheet name="C2 - ZTI - Dílny" sheetId="5" r:id="rId5"/>
    <sheet name="D - Slaboproud" sheetId="6" r:id="rId6"/>
    <sheet name="E - Silnoproud" sheetId="7" r:id="rId7"/>
    <sheet name="F - Vzduchotechnika" sheetId="8" r:id="rId8"/>
    <sheet name="G - VRN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'A - Bezbarierové propojen...'!$C$142:$K$648</definedName>
    <definedName name="_xlnm.Print_Area" localSheetId="1">'A - Bezbarierové propojen...'!$C$82:$J$124,'A - Bezbarierové propojen...'!$C$130:$K$648</definedName>
    <definedName name="_xlnm.Print_Titles" localSheetId="1">'A - Bezbarierové propojen...'!$142:$142</definedName>
    <definedName name="_xlnm._FilterDatabase" localSheetId="2" hidden="1">'B - Nové uspořádání a vyb...'!$C$133:$K$280</definedName>
    <definedName name="_xlnm.Print_Area" localSheetId="2">'B - Nové uspořádání a vyb...'!$C$82:$J$115,'B - Nové uspořádání a vyb...'!$C$121:$K$280</definedName>
    <definedName name="_xlnm.Print_Titles" localSheetId="2">'B - Nové uspořádání a vyb...'!$133:$133</definedName>
    <definedName name="_xlnm._FilterDatabase" localSheetId="3" hidden="1">'C1 - ZTI - Nová přípojka ...'!$C$124:$K$181</definedName>
    <definedName name="_xlnm.Print_Area" localSheetId="3">'C1 - ZTI - Nová přípojka ...'!$C$82:$J$106,'C1 - ZTI - Nová přípojka ...'!$C$112:$K$181</definedName>
    <definedName name="_xlnm.Print_Titles" localSheetId="3">'C1 - ZTI - Nová přípojka ...'!$124:$124</definedName>
    <definedName name="_xlnm._FilterDatabase" localSheetId="4" hidden="1">'C2 - ZTI - Dílny'!$C$122:$K$162</definedName>
    <definedName name="_xlnm.Print_Area" localSheetId="4">'C2 - ZTI - Dílny'!$C$82:$J$104,'C2 - ZTI - Dílny'!$C$110:$K$162</definedName>
    <definedName name="_xlnm.Print_Titles" localSheetId="4">'C2 - ZTI - Dílny'!$122:$122</definedName>
    <definedName name="_xlnm._FilterDatabase" localSheetId="5" hidden="1">'D - Slaboproud'!$C$116:$K$119</definedName>
    <definedName name="_xlnm.Print_Area" localSheetId="5">'D - Slaboproud'!$C$82:$J$98,'D - Slaboproud'!$C$104:$K$119</definedName>
    <definedName name="_xlnm.Print_Titles" localSheetId="5">'D - Slaboproud'!$116:$116</definedName>
    <definedName name="_xlnm._FilterDatabase" localSheetId="6" hidden="1">'E - Silnoproud'!$C$116:$K$120</definedName>
    <definedName name="_xlnm.Print_Area" localSheetId="6">'E - Silnoproud'!$C$82:$J$98,'E - Silnoproud'!$C$104:$K$120</definedName>
    <definedName name="_xlnm.Print_Titles" localSheetId="6">'E - Silnoproud'!$116:$116</definedName>
    <definedName name="_xlnm._FilterDatabase" localSheetId="7" hidden="1">'F - Vzduchotechnika'!$C$116:$K$119</definedName>
    <definedName name="_xlnm.Print_Area" localSheetId="7">'F - Vzduchotechnika'!$C$82:$J$98,'F - Vzduchotechnika'!$C$104:$K$119</definedName>
    <definedName name="_xlnm.Print_Titles" localSheetId="7">'F - Vzduchotechnika'!$116:$116</definedName>
    <definedName name="_xlnm._FilterDatabase" localSheetId="8" hidden="1">'G - VRN'!$C$116:$K$162</definedName>
    <definedName name="_xlnm.Print_Area" localSheetId="8">'G - VRN'!$C$82:$J$98,'G - VRN'!$C$104:$K$162</definedName>
    <definedName name="_xlnm.Print_Titles" localSheetId="8">'G - VRN'!$116:$116</definedName>
  </definedNames>
  <calcPr/>
</workbook>
</file>

<file path=xl/calcChain.xml><?xml version="1.0" encoding="utf-8"?>
<calcChain xmlns="http://schemas.openxmlformats.org/spreadsheetml/2006/main">
  <c i="9" r="J37"/>
  <c r="J36"/>
  <c i="1" r="AY102"/>
  <c i="9" r="J35"/>
  <c i="1" r="AX102"/>
  <c i="9"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9"/>
  <c r="F37"/>
  <c i="1" r="BD102"/>
  <c i="9" r="BH119"/>
  <c r="F36"/>
  <c i="1" r="BC102"/>
  <c i="9" r="BG119"/>
  <c r="F35"/>
  <c i="1" r="BB102"/>
  <c i="9" r="BF119"/>
  <c r="J34"/>
  <c i="1" r="AW102"/>
  <c i="9" r="F34"/>
  <c i="1" r="BA102"/>
  <c i="9" r="T119"/>
  <c r="T118"/>
  <c r="T117"/>
  <c r="R119"/>
  <c r="R118"/>
  <c r="R117"/>
  <c r="P119"/>
  <c r="P118"/>
  <c r="P117"/>
  <c i="1" r="AU102"/>
  <c i="9" r="BK119"/>
  <c r="BK118"/>
  <c r="J118"/>
  <c r="BK117"/>
  <c r="J117"/>
  <c r="J96"/>
  <c r="J30"/>
  <c i="1" r="AG102"/>
  <c i="9" r="J119"/>
  <c r="BE119"/>
  <c r="J33"/>
  <c i="1" r="AV102"/>
  <c i="9" r="F33"/>
  <c i="1" r="AZ102"/>
  <c i="9" r="J97"/>
  <c r="J114"/>
  <c r="J113"/>
  <c r="F113"/>
  <c r="F111"/>
  <c r="E109"/>
  <c r="J92"/>
  <c r="J91"/>
  <c r="F91"/>
  <c r="F89"/>
  <c r="E87"/>
  <c r="J39"/>
  <c r="J18"/>
  <c r="E18"/>
  <c r="F114"/>
  <c r="F92"/>
  <c r="J17"/>
  <c r="J12"/>
  <c r="J111"/>
  <c r="J89"/>
  <c r="E7"/>
  <c r="E107"/>
  <c r="E85"/>
  <c i="8" r="J37"/>
  <c r="J36"/>
  <c i="1" r="AY101"/>
  <c i="8" r="J35"/>
  <c i="1" r="AX101"/>
  <c i="8" r="BI119"/>
  <c r="F37"/>
  <c i="1" r="BD101"/>
  <c i="8" r="BH119"/>
  <c r="F36"/>
  <c i="1" r="BC101"/>
  <c i="8" r="BG119"/>
  <c r="F35"/>
  <c i="1" r="BB101"/>
  <c i="8" r="BF119"/>
  <c r="J34"/>
  <c i="1" r="AW101"/>
  <c i="8" r="F34"/>
  <c i="1" r="BA101"/>
  <c i="8" r="T119"/>
  <c r="T118"/>
  <c r="T117"/>
  <c r="R119"/>
  <c r="R118"/>
  <c r="R117"/>
  <c r="P119"/>
  <c r="P118"/>
  <c r="P117"/>
  <c i="1" r="AU101"/>
  <c i="8" r="BK119"/>
  <c r="BK118"/>
  <c r="J118"/>
  <c r="BK117"/>
  <c r="J117"/>
  <c r="J96"/>
  <c r="J30"/>
  <c i="1" r="AG101"/>
  <c i="8" r="J119"/>
  <c r="BE119"/>
  <c r="J33"/>
  <c i="1" r="AV101"/>
  <c i="8" r="F33"/>
  <c i="1" r="AZ101"/>
  <c i="8" r="J97"/>
  <c r="J114"/>
  <c r="J113"/>
  <c r="F113"/>
  <c r="F111"/>
  <c r="E109"/>
  <c r="J92"/>
  <c r="J91"/>
  <c r="F91"/>
  <c r="F89"/>
  <c r="E87"/>
  <c r="J39"/>
  <c r="J18"/>
  <c r="E18"/>
  <c r="F114"/>
  <c r="F92"/>
  <c r="J17"/>
  <c r="J12"/>
  <c r="J111"/>
  <c r="J89"/>
  <c r="E7"/>
  <c r="E107"/>
  <c r="E85"/>
  <c i="7" r="J37"/>
  <c r="J36"/>
  <c i="1" r="AY100"/>
  <c i="7" r="J35"/>
  <c i="1" r="AX100"/>
  <c i="7" r="BI120"/>
  <c r="BH120"/>
  <c r="BG120"/>
  <c r="BF120"/>
  <c r="T120"/>
  <c r="R120"/>
  <c r="P120"/>
  <c r="BK120"/>
  <c r="J120"/>
  <c r="BE120"/>
  <c r="BI119"/>
  <c r="F37"/>
  <c i="1" r="BD100"/>
  <c i="7" r="BH119"/>
  <c r="F36"/>
  <c i="1" r="BC100"/>
  <c i="7" r="BG119"/>
  <c r="F35"/>
  <c i="1" r="BB100"/>
  <c i="7" r="BF119"/>
  <c r="J34"/>
  <c i="1" r="AW100"/>
  <c i="7" r="F34"/>
  <c i="1" r="BA100"/>
  <c i="7" r="T119"/>
  <c r="T118"/>
  <c r="T117"/>
  <c r="R119"/>
  <c r="R118"/>
  <c r="R117"/>
  <c r="P119"/>
  <c r="P118"/>
  <c r="P117"/>
  <c i="1" r="AU100"/>
  <c i="7" r="BK119"/>
  <c r="BK118"/>
  <c r="J118"/>
  <c r="BK117"/>
  <c r="J117"/>
  <c r="J96"/>
  <c r="J30"/>
  <c i="1" r="AG100"/>
  <c i="7" r="J119"/>
  <c r="BE119"/>
  <c r="J33"/>
  <c i="1" r="AV100"/>
  <c i="7" r="F33"/>
  <c i="1" r="AZ100"/>
  <c i="7" r="J97"/>
  <c r="J114"/>
  <c r="J113"/>
  <c r="F113"/>
  <c r="F111"/>
  <c r="E109"/>
  <c r="J92"/>
  <c r="J91"/>
  <c r="F91"/>
  <c r="F89"/>
  <c r="E87"/>
  <c r="J39"/>
  <c r="J18"/>
  <c r="E18"/>
  <c r="F114"/>
  <c r="F92"/>
  <c r="J17"/>
  <c r="J12"/>
  <c r="J111"/>
  <c r="J89"/>
  <c r="E7"/>
  <c r="E107"/>
  <c r="E85"/>
  <c i="6" r="J37"/>
  <c r="J36"/>
  <c i="1" r="AY99"/>
  <c i="6" r="J35"/>
  <c i="1" r="AX99"/>
  <c i="6" r="BI119"/>
  <c r="F37"/>
  <c i="1" r="BD99"/>
  <c i="6" r="BH119"/>
  <c r="F36"/>
  <c i="1" r="BC99"/>
  <c i="6" r="BG119"/>
  <c r="F35"/>
  <c i="1" r="BB99"/>
  <c i="6" r="BF119"/>
  <c r="J34"/>
  <c i="1" r="AW99"/>
  <c i="6" r="F34"/>
  <c i="1" r="BA99"/>
  <c i="6" r="T119"/>
  <c r="T118"/>
  <c r="T117"/>
  <c r="R119"/>
  <c r="R118"/>
  <c r="R117"/>
  <c r="P119"/>
  <c r="P118"/>
  <c r="P117"/>
  <c i="1" r="AU99"/>
  <c i="6" r="BK119"/>
  <c r="BK118"/>
  <c r="J118"/>
  <c r="BK117"/>
  <c r="J117"/>
  <c r="J96"/>
  <c r="J30"/>
  <c i="1" r="AG99"/>
  <c i="6" r="J119"/>
  <c r="BE119"/>
  <c r="J33"/>
  <c i="1" r="AV99"/>
  <c i="6" r="F33"/>
  <c i="1" r="AZ99"/>
  <c i="6" r="J97"/>
  <c r="J114"/>
  <c r="J113"/>
  <c r="F113"/>
  <c r="F111"/>
  <c r="E109"/>
  <c r="J92"/>
  <c r="J91"/>
  <c r="F91"/>
  <c r="F89"/>
  <c r="E87"/>
  <c r="J39"/>
  <c r="J18"/>
  <c r="E18"/>
  <c r="F114"/>
  <c r="F92"/>
  <c r="J17"/>
  <c r="J12"/>
  <c r="J111"/>
  <c r="J89"/>
  <c r="E7"/>
  <c r="E107"/>
  <c r="E85"/>
  <c i="5" r="J37"/>
  <c r="J36"/>
  <c i="1" r="AY98"/>
  <c i="5" r="J35"/>
  <c i="1" r="AX98"/>
  <c i="5"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103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102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101"/>
  <c r="J100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99"/>
  <c r="BI126"/>
  <c r="F37"/>
  <c i="1" r="BD98"/>
  <c i="5" r="BH126"/>
  <c r="F36"/>
  <c i="1" r="BC98"/>
  <c i="5" r="BG126"/>
  <c r="F35"/>
  <c i="1" r="BB98"/>
  <c i="5" r="BF126"/>
  <c r="J34"/>
  <c i="1" r="AW98"/>
  <c i="5" r="F34"/>
  <c i="1" r="BA98"/>
  <c i="5" r="T126"/>
  <c r="T125"/>
  <c r="T124"/>
  <c r="T123"/>
  <c r="R126"/>
  <c r="R125"/>
  <c r="R124"/>
  <c r="R123"/>
  <c r="P126"/>
  <c r="P125"/>
  <c r="P124"/>
  <c r="P123"/>
  <c i="1" r="AU98"/>
  <c i="5" r="BK126"/>
  <c r="BK125"/>
  <c r="J125"/>
  <c r="BK124"/>
  <c r="J124"/>
  <c r="BK123"/>
  <c r="J123"/>
  <c r="J96"/>
  <c r="J30"/>
  <c i="1" r="AG98"/>
  <c i="5" r="J126"/>
  <c r="BE126"/>
  <c r="J33"/>
  <c i="1" r="AV98"/>
  <c i="5" r="F33"/>
  <c i="1" r="AZ98"/>
  <c i="5" r="J98"/>
  <c r="J97"/>
  <c r="J120"/>
  <c r="J119"/>
  <c r="F119"/>
  <c r="F117"/>
  <c r="E115"/>
  <c r="J92"/>
  <c r="J91"/>
  <c r="F91"/>
  <c r="F89"/>
  <c r="E87"/>
  <c r="J39"/>
  <c r="J18"/>
  <c r="E18"/>
  <c r="F120"/>
  <c r="F92"/>
  <c r="J17"/>
  <c r="J12"/>
  <c r="J117"/>
  <c r="J89"/>
  <c r="E7"/>
  <c r="E113"/>
  <c r="E85"/>
  <c i="4" r="J37"/>
  <c r="J36"/>
  <c i="1" r="AY97"/>
  <c i="4" r="J35"/>
  <c i="1" r="AX97"/>
  <c i="4"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T170"/>
  <c r="R172"/>
  <c r="R171"/>
  <c r="R170"/>
  <c r="P172"/>
  <c r="P171"/>
  <c r="P170"/>
  <c r="BK172"/>
  <c r="BK171"/>
  <c r="J171"/>
  <c r="BK170"/>
  <c r="J170"/>
  <c r="J172"/>
  <c r="BE172"/>
  <c r="J105"/>
  <c r="J104"/>
  <c r="BI169"/>
  <c r="BH169"/>
  <c r="BG169"/>
  <c r="BF169"/>
  <c r="T169"/>
  <c r="T168"/>
  <c r="R169"/>
  <c r="R168"/>
  <c r="P169"/>
  <c r="P168"/>
  <c r="BK169"/>
  <c r="BK168"/>
  <c r="J168"/>
  <c r="J169"/>
  <c r="BE169"/>
  <c r="J103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T162"/>
  <c r="R163"/>
  <c r="R162"/>
  <c r="P163"/>
  <c r="P162"/>
  <c r="BK163"/>
  <c r="BK162"/>
  <c r="J162"/>
  <c r="J163"/>
  <c r="BE163"/>
  <c r="J102"/>
  <c r="BI161"/>
  <c r="BH161"/>
  <c r="BG161"/>
  <c r="BF161"/>
  <c r="T161"/>
  <c r="T160"/>
  <c r="R161"/>
  <c r="R160"/>
  <c r="P161"/>
  <c r="P160"/>
  <c r="BK161"/>
  <c r="BK160"/>
  <c r="J160"/>
  <c r="J161"/>
  <c r="BE161"/>
  <c r="J101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100"/>
  <c r="BI153"/>
  <c r="BH153"/>
  <c r="BG153"/>
  <c r="BF153"/>
  <c r="T153"/>
  <c r="T152"/>
  <c r="R153"/>
  <c r="R152"/>
  <c r="P153"/>
  <c r="P152"/>
  <c r="BK153"/>
  <c r="BK152"/>
  <c r="J152"/>
  <c r="J153"/>
  <c r="BE153"/>
  <c r="J99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F37"/>
  <c i="1" r="BD97"/>
  <c i="4" r="BH128"/>
  <c r="F36"/>
  <c i="1" r="BC97"/>
  <c i="4" r="BG128"/>
  <c r="F35"/>
  <c i="1" r="BB97"/>
  <c i="4" r="BF128"/>
  <c r="J34"/>
  <c i="1" r="AW97"/>
  <c i="4" r="F34"/>
  <c i="1" r="BA97"/>
  <c i="4" r="T128"/>
  <c r="T127"/>
  <c r="T126"/>
  <c r="T125"/>
  <c r="R128"/>
  <c r="R127"/>
  <c r="R126"/>
  <c r="R125"/>
  <c r="P128"/>
  <c r="P127"/>
  <c r="P126"/>
  <c r="P125"/>
  <c i="1" r="AU97"/>
  <c i="4" r="BK128"/>
  <c r="BK127"/>
  <c r="J127"/>
  <c r="BK126"/>
  <c r="J126"/>
  <c r="BK125"/>
  <c r="J125"/>
  <c r="J96"/>
  <c r="J30"/>
  <c i="1" r="AG97"/>
  <c i="4" r="J128"/>
  <c r="BE128"/>
  <c r="J33"/>
  <c i="1" r="AV97"/>
  <c i="4" r="F33"/>
  <c i="1" r="AZ97"/>
  <c i="4" r="J98"/>
  <c r="J97"/>
  <c r="J122"/>
  <c r="J121"/>
  <c r="F121"/>
  <c r="F119"/>
  <c r="E117"/>
  <c r="J92"/>
  <c r="J91"/>
  <c r="F91"/>
  <c r="F89"/>
  <c r="E87"/>
  <c r="J39"/>
  <c r="J18"/>
  <c r="E18"/>
  <c r="F122"/>
  <c r="F92"/>
  <c r="J17"/>
  <c r="J12"/>
  <c r="J119"/>
  <c r="J89"/>
  <c r="E7"/>
  <c r="E115"/>
  <c r="E85"/>
  <c i="3" r="J37"/>
  <c r="J36"/>
  <c i="1" r="AY96"/>
  <c i="3" r="J35"/>
  <c i="1" r="AX96"/>
  <c i="3"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T276"/>
  <c r="R277"/>
  <c r="R276"/>
  <c r="P277"/>
  <c r="P276"/>
  <c r="BK277"/>
  <c r="BK276"/>
  <c r="J276"/>
  <c r="J277"/>
  <c r="BE277"/>
  <c r="J114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T262"/>
  <c r="R263"/>
  <c r="R262"/>
  <c r="P263"/>
  <c r="P262"/>
  <c r="BK263"/>
  <c r="BK262"/>
  <c r="J262"/>
  <c r="J263"/>
  <c r="BE263"/>
  <c r="J113"/>
  <c r="BI256"/>
  <c r="BH256"/>
  <c r="BG256"/>
  <c r="BF256"/>
  <c r="T256"/>
  <c r="T255"/>
  <c r="R256"/>
  <c r="R255"/>
  <c r="P256"/>
  <c r="P255"/>
  <c r="BK256"/>
  <c r="BK255"/>
  <c r="J255"/>
  <c r="J256"/>
  <c r="BE256"/>
  <c r="J11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5"/>
  <c r="BH235"/>
  <c r="BG235"/>
  <c r="BF235"/>
  <c r="T235"/>
  <c r="T234"/>
  <c r="R235"/>
  <c r="R234"/>
  <c r="P235"/>
  <c r="P234"/>
  <c r="BK235"/>
  <c r="BK234"/>
  <c r="J234"/>
  <c r="J235"/>
  <c r="BE235"/>
  <c r="J111"/>
  <c r="BI233"/>
  <c r="BH233"/>
  <c r="BG233"/>
  <c r="BF233"/>
  <c r="T233"/>
  <c r="R233"/>
  <c r="P233"/>
  <c r="BK233"/>
  <c r="J233"/>
  <c r="BE233"/>
  <c r="BI230"/>
  <c r="BH230"/>
  <c r="BG230"/>
  <c r="BF230"/>
  <c r="T230"/>
  <c r="T229"/>
  <c r="R230"/>
  <c r="R229"/>
  <c r="P230"/>
  <c r="P229"/>
  <c r="BK230"/>
  <c r="BK229"/>
  <c r="J229"/>
  <c r="J230"/>
  <c r="BE230"/>
  <c r="J11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T225"/>
  <c r="R226"/>
  <c r="R225"/>
  <c r="P226"/>
  <c r="P225"/>
  <c r="BK226"/>
  <c r="BK225"/>
  <c r="J225"/>
  <c r="J226"/>
  <c r="BE226"/>
  <c r="J109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8"/>
  <c r="BH208"/>
  <c r="BG208"/>
  <c r="BF208"/>
  <c r="T208"/>
  <c r="T207"/>
  <c r="R208"/>
  <c r="R207"/>
  <c r="P208"/>
  <c r="P207"/>
  <c r="BK208"/>
  <c r="BK207"/>
  <c r="J207"/>
  <c r="J208"/>
  <c r="BE208"/>
  <c r="J108"/>
  <c r="BI206"/>
  <c r="BH206"/>
  <c r="BG206"/>
  <c r="BF206"/>
  <c r="T206"/>
  <c r="T205"/>
  <c r="R206"/>
  <c r="R205"/>
  <c r="P206"/>
  <c r="P205"/>
  <c r="BK206"/>
  <c r="BK205"/>
  <c r="J205"/>
  <c r="J206"/>
  <c r="BE206"/>
  <c r="J107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T192"/>
  <c r="R193"/>
  <c r="R192"/>
  <c r="P193"/>
  <c r="P192"/>
  <c r="BK193"/>
  <c r="BK192"/>
  <c r="J192"/>
  <c r="J193"/>
  <c r="BE193"/>
  <c r="J106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1"/>
  <c r="BH181"/>
  <c r="BG181"/>
  <c r="BF181"/>
  <c r="T181"/>
  <c r="T180"/>
  <c r="T179"/>
  <c r="R181"/>
  <c r="R180"/>
  <c r="R179"/>
  <c r="P181"/>
  <c r="P180"/>
  <c r="P179"/>
  <c r="BK181"/>
  <c r="BK180"/>
  <c r="J180"/>
  <c r="BK179"/>
  <c r="J179"/>
  <c r="J181"/>
  <c r="BE181"/>
  <c r="J105"/>
  <c r="J104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103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102"/>
  <c r="BI162"/>
  <c r="BH162"/>
  <c r="BG162"/>
  <c r="BF162"/>
  <c r="T162"/>
  <c r="T161"/>
  <c r="R162"/>
  <c r="R161"/>
  <c r="P162"/>
  <c r="P161"/>
  <c r="BK162"/>
  <c r="BK161"/>
  <c r="J161"/>
  <c r="J162"/>
  <c r="BE162"/>
  <c r="J101"/>
  <c r="BI159"/>
  <c r="BH159"/>
  <c r="BG159"/>
  <c r="BF159"/>
  <c r="T159"/>
  <c r="T158"/>
  <c r="R159"/>
  <c r="R158"/>
  <c r="P159"/>
  <c r="P158"/>
  <c r="BK159"/>
  <c r="BK158"/>
  <c r="J158"/>
  <c r="J159"/>
  <c r="BE159"/>
  <c r="J100"/>
  <c r="BI156"/>
  <c r="BH156"/>
  <c r="BG156"/>
  <c r="BF156"/>
  <c r="T156"/>
  <c r="T155"/>
  <c r="R156"/>
  <c r="R155"/>
  <c r="P156"/>
  <c r="P155"/>
  <c r="BK156"/>
  <c r="BK155"/>
  <c r="J155"/>
  <c r="J156"/>
  <c r="BE156"/>
  <c r="J99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37"/>
  <c r="F37"/>
  <c i="1" r="BD96"/>
  <c i="3" r="BH137"/>
  <c r="F36"/>
  <c i="1" r="BC96"/>
  <c i="3" r="BG137"/>
  <c r="F35"/>
  <c i="1" r="BB96"/>
  <c i="3" r="BF137"/>
  <c r="J34"/>
  <c i="1" r="AW96"/>
  <c i="3" r="F34"/>
  <c i="1" r="BA96"/>
  <c i="3" r="T137"/>
  <c r="T136"/>
  <c r="T135"/>
  <c r="T134"/>
  <c r="R137"/>
  <c r="R136"/>
  <c r="R135"/>
  <c r="R134"/>
  <c r="P137"/>
  <c r="P136"/>
  <c r="P135"/>
  <c r="P134"/>
  <c i="1" r="AU96"/>
  <c i="3" r="BK137"/>
  <c r="BK136"/>
  <c r="J136"/>
  <c r="BK135"/>
  <c r="J135"/>
  <c r="BK134"/>
  <c r="J134"/>
  <c r="J96"/>
  <c r="J30"/>
  <c i="1" r="AG96"/>
  <c i="3" r="J137"/>
  <c r="BE137"/>
  <c r="J33"/>
  <c i="1" r="AV96"/>
  <c i="3" r="F33"/>
  <c i="1" r="AZ96"/>
  <c i="3" r="J98"/>
  <c r="J97"/>
  <c r="J131"/>
  <c r="J130"/>
  <c r="F130"/>
  <c r="F128"/>
  <c r="E126"/>
  <c r="J92"/>
  <c r="J91"/>
  <c r="F91"/>
  <c r="F89"/>
  <c r="E87"/>
  <c r="J39"/>
  <c r="J18"/>
  <c r="E18"/>
  <c r="F131"/>
  <c r="F92"/>
  <c r="J17"/>
  <c r="J12"/>
  <c r="J128"/>
  <c r="J89"/>
  <c r="E7"/>
  <c r="E124"/>
  <c r="E85"/>
  <c i="2" r="J37"/>
  <c r="J36"/>
  <c i="1" r="AY95"/>
  <c i="2" r="J35"/>
  <c i="1" r="AX95"/>
  <c i="2" r="BI648"/>
  <c r="BH648"/>
  <c r="BG648"/>
  <c r="BF648"/>
  <c r="T648"/>
  <c r="T647"/>
  <c r="T646"/>
  <c r="R648"/>
  <c r="R647"/>
  <c r="R646"/>
  <c r="P648"/>
  <c r="P647"/>
  <c r="P646"/>
  <c r="BK648"/>
  <c r="BK647"/>
  <c r="J647"/>
  <c r="BK646"/>
  <c r="J646"/>
  <c r="J648"/>
  <c r="BE648"/>
  <c r="J123"/>
  <c r="J122"/>
  <c r="BI643"/>
  <c r="BH643"/>
  <c r="BG643"/>
  <c r="BF643"/>
  <c r="T643"/>
  <c r="R643"/>
  <c r="P643"/>
  <c r="BK643"/>
  <c r="J643"/>
  <c r="BE643"/>
  <c r="BI642"/>
  <c r="BH642"/>
  <c r="BG642"/>
  <c r="BF642"/>
  <c r="T642"/>
  <c r="R642"/>
  <c r="P642"/>
  <c r="BK642"/>
  <c r="J642"/>
  <c r="BE642"/>
  <c r="BI641"/>
  <c r="BH641"/>
  <c r="BG641"/>
  <c r="BF641"/>
  <c r="T641"/>
  <c r="R641"/>
  <c r="P641"/>
  <c r="BK641"/>
  <c r="J641"/>
  <c r="BE641"/>
  <c r="BI640"/>
  <c r="BH640"/>
  <c r="BG640"/>
  <c r="BF640"/>
  <c r="T640"/>
  <c r="R640"/>
  <c r="P640"/>
  <c r="BK640"/>
  <c r="J640"/>
  <c r="BE640"/>
  <c r="BI639"/>
  <c r="BH639"/>
  <c r="BG639"/>
  <c r="BF639"/>
  <c r="T639"/>
  <c r="R639"/>
  <c r="P639"/>
  <c r="BK639"/>
  <c r="J639"/>
  <c r="BE639"/>
  <c r="BI638"/>
  <c r="BH638"/>
  <c r="BG638"/>
  <c r="BF638"/>
  <c r="T638"/>
  <c r="T637"/>
  <c r="R638"/>
  <c r="R637"/>
  <c r="P638"/>
  <c r="P637"/>
  <c r="BK638"/>
  <c r="BK637"/>
  <c r="J637"/>
  <c r="J638"/>
  <c r="BE638"/>
  <c r="J121"/>
  <c r="BI632"/>
  <c r="BH632"/>
  <c r="BG632"/>
  <c r="BF632"/>
  <c r="T632"/>
  <c r="R632"/>
  <c r="P632"/>
  <c r="BK632"/>
  <c r="J632"/>
  <c r="BE632"/>
  <c r="BI627"/>
  <c r="BH627"/>
  <c r="BG627"/>
  <c r="BF627"/>
  <c r="T627"/>
  <c r="R627"/>
  <c r="P627"/>
  <c r="BK627"/>
  <c r="J627"/>
  <c r="BE627"/>
  <c r="BI622"/>
  <c r="BH622"/>
  <c r="BG622"/>
  <c r="BF622"/>
  <c r="T622"/>
  <c r="R622"/>
  <c r="P622"/>
  <c r="BK622"/>
  <c r="J622"/>
  <c r="BE622"/>
  <c r="BI617"/>
  <c r="BH617"/>
  <c r="BG617"/>
  <c r="BF617"/>
  <c r="T617"/>
  <c r="R617"/>
  <c r="P617"/>
  <c r="BK617"/>
  <c r="J617"/>
  <c r="BE617"/>
  <c r="BI612"/>
  <c r="BH612"/>
  <c r="BG612"/>
  <c r="BF612"/>
  <c r="T612"/>
  <c r="R612"/>
  <c r="P612"/>
  <c r="BK612"/>
  <c r="J612"/>
  <c r="BE612"/>
  <c r="BI607"/>
  <c r="BH607"/>
  <c r="BG607"/>
  <c r="BF607"/>
  <c r="T607"/>
  <c r="T606"/>
  <c r="R607"/>
  <c r="R606"/>
  <c r="P607"/>
  <c r="P606"/>
  <c r="BK607"/>
  <c r="BK606"/>
  <c r="J606"/>
  <c r="J607"/>
  <c r="BE607"/>
  <c r="J120"/>
  <c r="BI599"/>
  <c r="BH599"/>
  <c r="BG599"/>
  <c r="BF599"/>
  <c r="T599"/>
  <c r="T598"/>
  <c r="R599"/>
  <c r="R598"/>
  <c r="P599"/>
  <c r="P598"/>
  <c r="BK599"/>
  <c r="BK598"/>
  <c r="J598"/>
  <c r="J599"/>
  <c r="BE599"/>
  <c r="J119"/>
  <c r="BI593"/>
  <c r="BH593"/>
  <c r="BG593"/>
  <c r="BF593"/>
  <c r="T593"/>
  <c r="R593"/>
  <c r="P593"/>
  <c r="BK593"/>
  <c r="J593"/>
  <c r="BE593"/>
  <c r="BI582"/>
  <c r="BH582"/>
  <c r="BG582"/>
  <c r="BF582"/>
  <c r="T582"/>
  <c r="R582"/>
  <c r="P582"/>
  <c r="BK582"/>
  <c r="J582"/>
  <c r="BE582"/>
  <c r="BI579"/>
  <c r="BH579"/>
  <c r="BG579"/>
  <c r="BF579"/>
  <c r="T579"/>
  <c r="T578"/>
  <c r="R579"/>
  <c r="R578"/>
  <c r="P579"/>
  <c r="P578"/>
  <c r="BK579"/>
  <c r="BK578"/>
  <c r="J578"/>
  <c r="J579"/>
  <c r="BE579"/>
  <c r="J118"/>
  <c r="BI577"/>
  <c r="BH577"/>
  <c r="BG577"/>
  <c r="BF577"/>
  <c r="T577"/>
  <c r="R577"/>
  <c r="P577"/>
  <c r="BK577"/>
  <c r="J577"/>
  <c r="BE577"/>
  <c r="BI576"/>
  <c r="BH576"/>
  <c r="BG576"/>
  <c r="BF576"/>
  <c r="T576"/>
  <c r="R576"/>
  <c r="P576"/>
  <c r="BK576"/>
  <c r="J576"/>
  <c r="BE576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67"/>
  <c r="BH567"/>
  <c r="BG567"/>
  <c r="BF567"/>
  <c r="T567"/>
  <c r="R567"/>
  <c r="P567"/>
  <c r="BK567"/>
  <c r="J567"/>
  <c r="BE567"/>
  <c r="BI561"/>
  <c r="BH561"/>
  <c r="BG561"/>
  <c r="BF561"/>
  <c r="T561"/>
  <c r="R561"/>
  <c r="P561"/>
  <c r="BK561"/>
  <c r="J561"/>
  <c r="BE561"/>
  <c r="BI558"/>
  <c r="BH558"/>
  <c r="BG558"/>
  <c r="BF558"/>
  <c r="T558"/>
  <c r="R558"/>
  <c r="P558"/>
  <c r="BK558"/>
  <c r="J558"/>
  <c r="BE558"/>
  <c r="BI555"/>
  <c r="BH555"/>
  <c r="BG555"/>
  <c r="BF555"/>
  <c r="T555"/>
  <c r="T554"/>
  <c r="R555"/>
  <c r="R554"/>
  <c r="P555"/>
  <c r="P554"/>
  <c r="BK555"/>
  <c r="BK554"/>
  <c r="J554"/>
  <c r="J555"/>
  <c r="BE555"/>
  <c r="J117"/>
  <c r="BI553"/>
  <c r="BH553"/>
  <c r="BG553"/>
  <c r="BF553"/>
  <c r="T553"/>
  <c r="R553"/>
  <c r="P553"/>
  <c r="BK553"/>
  <c r="J553"/>
  <c r="BE553"/>
  <c r="BI552"/>
  <c r="BH552"/>
  <c r="BG552"/>
  <c r="BF552"/>
  <c r="T552"/>
  <c r="R552"/>
  <c r="P552"/>
  <c r="BK552"/>
  <c r="J552"/>
  <c r="BE552"/>
  <c r="BI551"/>
  <c r="BH551"/>
  <c r="BG551"/>
  <c r="BF551"/>
  <c r="T551"/>
  <c r="R551"/>
  <c r="P551"/>
  <c r="BK551"/>
  <c r="J551"/>
  <c r="BE551"/>
  <c r="BI550"/>
  <c r="BH550"/>
  <c r="BG550"/>
  <c r="BF550"/>
  <c r="T550"/>
  <c r="R550"/>
  <c r="P550"/>
  <c r="BK550"/>
  <c r="J550"/>
  <c r="BE550"/>
  <c r="BI546"/>
  <c r="BH546"/>
  <c r="BG546"/>
  <c r="BF546"/>
  <c r="T546"/>
  <c r="R546"/>
  <c r="P546"/>
  <c r="BK546"/>
  <c r="J546"/>
  <c r="BE546"/>
  <c r="BI545"/>
  <c r="BH545"/>
  <c r="BG545"/>
  <c r="BF545"/>
  <c r="T545"/>
  <c r="R545"/>
  <c r="P545"/>
  <c r="BK545"/>
  <c r="J545"/>
  <c r="BE545"/>
  <c r="BI544"/>
  <c r="BH544"/>
  <c r="BG544"/>
  <c r="BF544"/>
  <c r="T544"/>
  <c r="T543"/>
  <c r="R544"/>
  <c r="R543"/>
  <c r="P544"/>
  <c r="P543"/>
  <c r="BK544"/>
  <c r="BK543"/>
  <c r="J543"/>
  <c r="J544"/>
  <c r="BE544"/>
  <c r="J116"/>
  <c r="BI542"/>
  <c r="BH542"/>
  <c r="BG542"/>
  <c r="BF542"/>
  <c r="T542"/>
  <c r="R542"/>
  <c r="P542"/>
  <c r="BK542"/>
  <c r="J542"/>
  <c r="BE542"/>
  <c r="BI533"/>
  <c r="BH533"/>
  <c r="BG533"/>
  <c r="BF533"/>
  <c r="T533"/>
  <c r="R533"/>
  <c r="P533"/>
  <c r="BK533"/>
  <c r="J533"/>
  <c r="BE533"/>
  <c r="BI528"/>
  <c r="BH528"/>
  <c r="BG528"/>
  <c r="BF528"/>
  <c r="T528"/>
  <c r="R528"/>
  <c r="P528"/>
  <c r="BK528"/>
  <c r="J528"/>
  <c r="BE528"/>
  <c r="BI522"/>
  <c r="BH522"/>
  <c r="BG522"/>
  <c r="BF522"/>
  <c r="T522"/>
  <c r="R522"/>
  <c r="P522"/>
  <c r="BK522"/>
  <c r="J522"/>
  <c r="BE522"/>
  <c r="BI516"/>
  <c r="BH516"/>
  <c r="BG516"/>
  <c r="BF516"/>
  <c r="T516"/>
  <c r="R516"/>
  <c r="P516"/>
  <c r="BK516"/>
  <c r="J516"/>
  <c r="BE516"/>
  <c r="BI515"/>
  <c r="BH515"/>
  <c r="BG515"/>
  <c r="BF515"/>
  <c r="T515"/>
  <c r="R515"/>
  <c r="P515"/>
  <c r="BK515"/>
  <c r="J515"/>
  <c r="BE515"/>
  <c r="BI509"/>
  <c r="BH509"/>
  <c r="BG509"/>
  <c r="BF509"/>
  <c r="T509"/>
  <c r="R509"/>
  <c r="P509"/>
  <c r="BK509"/>
  <c r="J509"/>
  <c r="BE509"/>
  <c r="BI508"/>
  <c r="BH508"/>
  <c r="BG508"/>
  <c r="BF508"/>
  <c r="T508"/>
  <c r="R508"/>
  <c r="P508"/>
  <c r="BK508"/>
  <c r="J508"/>
  <c r="BE508"/>
  <c r="BI502"/>
  <c r="BH502"/>
  <c r="BG502"/>
  <c r="BF502"/>
  <c r="T502"/>
  <c r="R502"/>
  <c r="P502"/>
  <c r="BK502"/>
  <c r="J502"/>
  <c r="BE502"/>
  <c r="BI501"/>
  <c r="BH501"/>
  <c r="BG501"/>
  <c r="BF501"/>
  <c r="T501"/>
  <c r="T500"/>
  <c r="R501"/>
  <c r="R500"/>
  <c r="P501"/>
  <c r="P500"/>
  <c r="BK501"/>
  <c r="BK500"/>
  <c r="J500"/>
  <c r="J501"/>
  <c r="BE501"/>
  <c r="J115"/>
  <c r="BI499"/>
  <c r="BH499"/>
  <c r="BG499"/>
  <c r="BF499"/>
  <c r="T499"/>
  <c r="R499"/>
  <c r="P499"/>
  <c r="BK499"/>
  <c r="J499"/>
  <c r="BE499"/>
  <c r="BI498"/>
  <c r="BH498"/>
  <c r="BG498"/>
  <c r="BF498"/>
  <c r="T498"/>
  <c r="R498"/>
  <c r="P498"/>
  <c r="BK498"/>
  <c r="J498"/>
  <c r="BE498"/>
  <c r="BI496"/>
  <c r="BH496"/>
  <c r="BG496"/>
  <c r="BF496"/>
  <c r="T496"/>
  <c r="T495"/>
  <c r="R496"/>
  <c r="R495"/>
  <c r="P496"/>
  <c r="P495"/>
  <c r="BK496"/>
  <c r="BK495"/>
  <c r="J495"/>
  <c r="J496"/>
  <c r="BE496"/>
  <c r="J114"/>
  <c r="BI494"/>
  <c r="BH494"/>
  <c r="BG494"/>
  <c r="BF494"/>
  <c r="T494"/>
  <c r="T493"/>
  <c r="R494"/>
  <c r="R493"/>
  <c r="P494"/>
  <c r="P493"/>
  <c r="BK494"/>
  <c r="BK493"/>
  <c r="J493"/>
  <c r="J494"/>
  <c r="BE494"/>
  <c r="J113"/>
  <c r="BI492"/>
  <c r="BH492"/>
  <c r="BG492"/>
  <c r="BF492"/>
  <c r="T492"/>
  <c r="T491"/>
  <c r="R492"/>
  <c r="R491"/>
  <c r="P492"/>
  <c r="P491"/>
  <c r="BK492"/>
  <c r="BK491"/>
  <c r="J491"/>
  <c r="J492"/>
  <c r="BE492"/>
  <c r="J112"/>
  <c r="BI490"/>
  <c r="BH490"/>
  <c r="BG490"/>
  <c r="BF490"/>
  <c r="T490"/>
  <c r="R490"/>
  <c r="P490"/>
  <c r="BK490"/>
  <c r="J490"/>
  <c r="BE490"/>
  <c r="BI487"/>
  <c r="BH487"/>
  <c r="BG487"/>
  <c r="BF487"/>
  <c r="T487"/>
  <c r="R487"/>
  <c r="P487"/>
  <c r="BK487"/>
  <c r="J487"/>
  <c r="BE487"/>
  <c r="BI484"/>
  <c r="BH484"/>
  <c r="BG484"/>
  <c r="BF484"/>
  <c r="T484"/>
  <c r="R484"/>
  <c r="P484"/>
  <c r="BK484"/>
  <c r="J484"/>
  <c r="BE484"/>
  <c r="BI481"/>
  <c r="BH481"/>
  <c r="BG481"/>
  <c r="BF481"/>
  <c r="T481"/>
  <c r="R481"/>
  <c r="P481"/>
  <c r="BK481"/>
  <c r="J481"/>
  <c r="BE481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1"/>
  <c r="BH471"/>
  <c r="BG471"/>
  <c r="BF471"/>
  <c r="T471"/>
  <c r="T470"/>
  <c r="R471"/>
  <c r="R470"/>
  <c r="P471"/>
  <c r="P470"/>
  <c r="BK471"/>
  <c r="BK470"/>
  <c r="J470"/>
  <c r="J471"/>
  <c r="BE471"/>
  <c r="J111"/>
  <c r="BI469"/>
  <c r="BH469"/>
  <c r="BG469"/>
  <c r="BF469"/>
  <c r="T469"/>
  <c r="R469"/>
  <c r="P469"/>
  <c r="BK469"/>
  <c r="J469"/>
  <c r="BE469"/>
  <c r="BI465"/>
  <c r="BH465"/>
  <c r="BG465"/>
  <c r="BF465"/>
  <c r="T465"/>
  <c r="R465"/>
  <c r="P465"/>
  <c r="BK465"/>
  <c r="J465"/>
  <c r="BE465"/>
  <c r="BI461"/>
  <c r="BH461"/>
  <c r="BG461"/>
  <c r="BF461"/>
  <c r="T461"/>
  <c r="R461"/>
  <c r="P461"/>
  <c r="BK461"/>
  <c r="J461"/>
  <c r="BE461"/>
  <c r="BI458"/>
  <c r="BH458"/>
  <c r="BG458"/>
  <c r="BF458"/>
  <c r="T458"/>
  <c r="R458"/>
  <c r="P458"/>
  <c r="BK458"/>
  <c r="J458"/>
  <c r="BE458"/>
  <c r="BI450"/>
  <c r="BH450"/>
  <c r="BG450"/>
  <c r="BF450"/>
  <c r="T450"/>
  <c r="T449"/>
  <c r="R450"/>
  <c r="R449"/>
  <c r="P450"/>
  <c r="P449"/>
  <c r="BK450"/>
  <c r="BK449"/>
  <c r="J449"/>
  <c r="J450"/>
  <c r="BE450"/>
  <c r="J110"/>
  <c r="BI448"/>
  <c r="BH448"/>
  <c r="BG448"/>
  <c r="BF448"/>
  <c r="T448"/>
  <c r="R448"/>
  <c r="P448"/>
  <c r="BK448"/>
  <c r="J448"/>
  <c r="BE448"/>
  <c r="BI446"/>
  <c r="BH446"/>
  <c r="BG446"/>
  <c r="BF446"/>
  <c r="T446"/>
  <c r="R446"/>
  <c r="P446"/>
  <c r="BK446"/>
  <c r="J446"/>
  <c r="BE446"/>
  <c r="BI444"/>
  <c r="BH444"/>
  <c r="BG444"/>
  <c r="BF444"/>
  <c r="T444"/>
  <c r="R444"/>
  <c r="P444"/>
  <c r="BK444"/>
  <c r="J444"/>
  <c r="BE444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4"/>
  <c r="BH434"/>
  <c r="BG434"/>
  <c r="BF434"/>
  <c r="T434"/>
  <c r="R434"/>
  <c r="P434"/>
  <c r="BK434"/>
  <c r="J434"/>
  <c r="BE434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7"/>
  <c r="BH427"/>
  <c r="BG427"/>
  <c r="BF427"/>
  <c r="T427"/>
  <c r="T426"/>
  <c r="T425"/>
  <c r="R427"/>
  <c r="R426"/>
  <c r="R425"/>
  <c r="P427"/>
  <c r="P426"/>
  <c r="P425"/>
  <c r="BK427"/>
  <c r="BK426"/>
  <c r="J426"/>
  <c r="BK425"/>
  <c r="J425"/>
  <c r="J427"/>
  <c r="BE427"/>
  <c r="J109"/>
  <c r="J108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T418"/>
  <c r="R419"/>
  <c r="R418"/>
  <c r="P419"/>
  <c r="P418"/>
  <c r="BK419"/>
  <c r="BK418"/>
  <c r="J418"/>
  <c r="J419"/>
  <c r="BE419"/>
  <c r="J107"/>
  <c r="BI413"/>
  <c r="BH413"/>
  <c r="BG413"/>
  <c r="BF413"/>
  <c r="T413"/>
  <c r="R413"/>
  <c r="P413"/>
  <c r="BK413"/>
  <c r="J413"/>
  <c r="BE413"/>
  <c r="BI410"/>
  <c r="BH410"/>
  <c r="BG410"/>
  <c r="BF410"/>
  <c r="T410"/>
  <c r="R410"/>
  <c r="P410"/>
  <c r="BK410"/>
  <c r="J410"/>
  <c r="BE410"/>
  <c r="BI407"/>
  <c r="BH407"/>
  <c r="BG407"/>
  <c r="BF407"/>
  <c r="T407"/>
  <c r="T406"/>
  <c r="R407"/>
  <c r="R406"/>
  <c r="P407"/>
  <c r="P406"/>
  <c r="BK407"/>
  <c r="BK406"/>
  <c r="J406"/>
  <c r="J407"/>
  <c r="BE407"/>
  <c r="J106"/>
  <c r="BI401"/>
  <c r="BH401"/>
  <c r="BG401"/>
  <c r="BF401"/>
  <c r="T401"/>
  <c r="R401"/>
  <c r="P401"/>
  <c r="BK401"/>
  <c r="J401"/>
  <c r="BE401"/>
  <c r="BI396"/>
  <c r="BH396"/>
  <c r="BG396"/>
  <c r="BF396"/>
  <c r="T396"/>
  <c r="R396"/>
  <c r="P396"/>
  <c r="BK396"/>
  <c r="J396"/>
  <c r="BE396"/>
  <c r="BI393"/>
  <c r="BH393"/>
  <c r="BG393"/>
  <c r="BF393"/>
  <c r="T393"/>
  <c r="R393"/>
  <c r="P393"/>
  <c r="BK393"/>
  <c r="J393"/>
  <c r="BE393"/>
  <c r="BI387"/>
  <c r="BH387"/>
  <c r="BG387"/>
  <c r="BF387"/>
  <c r="T387"/>
  <c r="R387"/>
  <c r="P387"/>
  <c r="BK387"/>
  <c r="J387"/>
  <c r="BE387"/>
  <c r="BI385"/>
  <c r="BH385"/>
  <c r="BG385"/>
  <c r="BF385"/>
  <c r="T385"/>
  <c r="T384"/>
  <c r="R385"/>
  <c r="R384"/>
  <c r="P385"/>
  <c r="P384"/>
  <c r="BK385"/>
  <c r="BK384"/>
  <c r="J384"/>
  <c r="J385"/>
  <c r="BE385"/>
  <c r="J105"/>
  <c r="BI382"/>
  <c r="BH382"/>
  <c r="BG382"/>
  <c r="BF382"/>
  <c r="T382"/>
  <c r="R382"/>
  <c r="P382"/>
  <c r="BK382"/>
  <c r="J382"/>
  <c r="BE382"/>
  <c r="BI379"/>
  <c r="BH379"/>
  <c r="BG379"/>
  <c r="BF379"/>
  <c r="T379"/>
  <c r="R379"/>
  <c r="P379"/>
  <c r="BK379"/>
  <c r="J379"/>
  <c r="BE379"/>
  <c r="BI376"/>
  <c r="BH376"/>
  <c r="BG376"/>
  <c r="BF376"/>
  <c r="T376"/>
  <c r="T375"/>
  <c r="R376"/>
  <c r="R375"/>
  <c r="P376"/>
  <c r="P375"/>
  <c r="BK376"/>
  <c r="BK375"/>
  <c r="J375"/>
  <c r="J376"/>
  <c r="BE376"/>
  <c r="J104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9"/>
  <c r="BH359"/>
  <c r="BG359"/>
  <c r="BF359"/>
  <c r="T359"/>
  <c r="T358"/>
  <c r="R359"/>
  <c r="R358"/>
  <c r="P359"/>
  <c r="P358"/>
  <c r="BK359"/>
  <c r="BK358"/>
  <c r="J358"/>
  <c r="J359"/>
  <c r="BE359"/>
  <c r="J103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3"/>
  <c r="BH313"/>
  <c r="BG313"/>
  <c r="BF313"/>
  <c r="T313"/>
  <c r="R313"/>
  <c r="P313"/>
  <c r="BK313"/>
  <c r="J313"/>
  <c r="BE313"/>
  <c r="BI310"/>
  <c r="BH310"/>
  <c r="BG310"/>
  <c r="BF310"/>
  <c r="T310"/>
  <c r="R310"/>
  <c r="P310"/>
  <c r="BK310"/>
  <c r="J310"/>
  <c r="BE310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2"/>
  <c r="BH242"/>
  <c r="BG242"/>
  <c r="BF242"/>
  <c r="T242"/>
  <c r="T241"/>
  <c r="R242"/>
  <c r="R241"/>
  <c r="P242"/>
  <c r="P241"/>
  <c r="BK242"/>
  <c r="BK241"/>
  <c r="J241"/>
  <c r="J242"/>
  <c r="BE242"/>
  <c r="J102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22"/>
  <c r="BH222"/>
  <c r="BG222"/>
  <c r="BF222"/>
  <c r="T222"/>
  <c r="R222"/>
  <c r="P222"/>
  <c r="BK222"/>
  <c r="J222"/>
  <c r="BE222"/>
  <c r="BI212"/>
  <c r="BH212"/>
  <c r="BG212"/>
  <c r="BF212"/>
  <c r="T212"/>
  <c r="T211"/>
  <c r="R212"/>
  <c r="R211"/>
  <c r="P212"/>
  <c r="P211"/>
  <c r="BK212"/>
  <c r="BK211"/>
  <c r="J211"/>
  <c r="J212"/>
  <c r="BE212"/>
  <c r="J101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198"/>
  <c r="BH198"/>
  <c r="BG198"/>
  <c r="BF198"/>
  <c r="T198"/>
  <c r="R198"/>
  <c r="P198"/>
  <c r="BK198"/>
  <c r="J198"/>
  <c r="BE198"/>
  <c r="BI192"/>
  <c r="BH192"/>
  <c r="BG192"/>
  <c r="BF192"/>
  <c r="T192"/>
  <c r="R192"/>
  <c r="P192"/>
  <c r="BK192"/>
  <c r="J192"/>
  <c r="BE192"/>
  <c r="BI187"/>
  <c r="BH187"/>
  <c r="BG187"/>
  <c r="BF187"/>
  <c r="T187"/>
  <c r="T186"/>
  <c r="R187"/>
  <c r="R186"/>
  <c r="P187"/>
  <c r="P186"/>
  <c r="BK187"/>
  <c r="BK186"/>
  <c r="J186"/>
  <c r="J187"/>
  <c r="BE187"/>
  <c r="J100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69"/>
  <c r="BH169"/>
  <c r="BG169"/>
  <c r="BF169"/>
  <c r="T169"/>
  <c r="T168"/>
  <c r="R169"/>
  <c r="R168"/>
  <c r="P169"/>
  <c r="P168"/>
  <c r="BK169"/>
  <c r="BK168"/>
  <c r="J168"/>
  <c r="J169"/>
  <c r="BE169"/>
  <c r="J99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6"/>
  <c r="F37"/>
  <c i="1" r="BD95"/>
  <c i="2" r="BH146"/>
  <c r="F36"/>
  <c i="1" r="BC95"/>
  <c i="2" r="BG146"/>
  <c r="F35"/>
  <c i="1" r="BB95"/>
  <c i="2" r="BF146"/>
  <c r="J34"/>
  <c i="1" r="AW95"/>
  <c i="2" r="F34"/>
  <c i="1" r="BA95"/>
  <c i="2" r="T146"/>
  <c r="T145"/>
  <c r="T144"/>
  <c r="T143"/>
  <c r="R146"/>
  <c r="R145"/>
  <c r="R144"/>
  <c r="R143"/>
  <c r="P146"/>
  <c r="P145"/>
  <c r="P144"/>
  <c r="P143"/>
  <c i="1" r="AU95"/>
  <c i="2" r="BK146"/>
  <c r="BK145"/>
  <c r="J145"/>
  <c r="BK144"/>
  <c r="J144"/>
  <c r="BK143"/>
  <c r="J143"/>
  <c r="J96"/>
  <c r="J30"/>
  <c i="1" r="AG95"/>
  <c i="2" r="J146"/>
  <c r="BE146"/>
  <c r="J33"/>
  <c i="1" r="AV95"/>
  <c i="2" r="F33"/>
  <c i="1" r="AZ95"/>
  <c i="2" r="J98"/>
  <c r="J97"/>
  <c r="J140"/>
  <c r="J139"/>
  <c r="F139"/>
  <c r="F137"/>
  <c r="E135"/>
  <c r="J92"/>
  <c r="J91"/>
  <c r="F91"/>
  <c r="F89"/>
  <c r="E87"/>
  <c r="J39"/>
  <c r="J18"/>
  <c r="E18"/>
  <c r="F140"/>
  <c r="F92"/>
  <c r="J17"/>
  <c r="J12"/>
  <c r="J137"/>
  <c r="J89"/>
  <c r="E7"/>
  <c r="E13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2"/>
  <c r="AN102"/>
  <c r="AT101"/>
  <c r="AN101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<sst xmlns="http://schemas.openxmlformats.org/spreadsheetml/2006/main">
  <si>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</si>
  <si>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</si>
  <si>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</si>
  <si>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</si>
  <si>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</si>
  <si>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{315a5eaa-174b-45b7-af2a-6efbe4b33592}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</si>
  <si>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</si>
  <si>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</si>
  <si>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</si>
  <si>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</si>
  <si>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</si>
  <si>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</si>
  <si>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</si>
  <si>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</si>
  <si>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TV19-043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</si>
  <si>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</si>
  <si>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</si>
  <si>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Masarykova, Ostrov - 2. etapa, rekonstr.učebny řemeslných oborů ve vazbě na zajištění bezbariérovosti školy</t>
  </si>
  <si>
    <t>KSO:</t>
  </si>
  <si>
    <t>801 32</t>
  </si>
  <si>
    <t>CC-CZ:</t>
  </si>
  <si>
    <t>zak.č.9290-25</t>
  </si>
  <si>
    <t>Místo:</t>
  </si>
  <si>
    <t>Ostrov</t>
  </si>
  <si>
    <t>Datum:</t>
  </si>
  <si>
    <t>4. 12. 2019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</si>
  <si>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</si>
  <si>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</si>
  <si>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</si>
  <si>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</si>
  <si>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</si>
  <si>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</si>
  <si>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</si>
  <si>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</si>
  <si>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</si>
  <si>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</si>
  <si>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</si>
  <si>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</si>
  <si>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</si>
  <si>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</si>
  <si>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</si>
  <si>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</si>
  <si>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</si>
  <si>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</si>
  <si>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</si>
  <si>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</si>
  <si>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</si>
  <si>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</si>
  <si>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</si>
  <si>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</si>
  <si>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</si>
  <si>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</si>
  <si>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</si>
  <si>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</si>
  <si>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</si>
  <si>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</si>
  <si>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</si>
  <si>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</si>
  <si>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</si>
  <si>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</si>
  <si>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</si>
  <si>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</si>
  <si>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</si>
  <si>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</si>
  <si>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</si>
  <si>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</si>
  <si>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</si>
  <si>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</si>
  <si>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</si>
  <si>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</si>
  <si>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</si>
  <si>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</si>
  <si>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</si>
  <si>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</si>
  <si>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</si>
  <si>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</si>
  <si>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</si>
  <si>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</si>
  <si>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</si>
  <si>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</si>
  <si>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</si>
  <si>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</si>
  <si>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</si>
  <si>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</si>
  <si>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</si>
  <si>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Bezbarierové propojení podlaží novým výtahem - stavební část</t>
  </si>
  <si>
    <t>STA</t>
  </si>
  <si>
    <t>1</t>
  </si>
  <si>
    <t>{b83ae1bc-d78c-4ad5-8152-4d1b91d3897f}</t>
  </si>
  <si>
    <t>2</t>
  </si>
  <si>
    <t>B</t>
  </si>
  <si>
    <t>Nové uspořádání a vybavení dílny vč.zázemí - stavební část</t>
  </si>
  <si>
    <t>{e340924e-90de-4d0d-a1c7-18dad62e7283}</t>
  </si>
  <si>
    <t>C1</t>
  </si>
  <si>
    <t xml:space="preserve">ZTI - Nová přípojka dešťové kanalizace   (přístavba výtahu)</t>
  </si>
  <si>
    <t>{a762010a-b0d6-4d46-9044-77797d079d7e}</t>
  </si>
  <si>
    <t>C2</t>
  </si>
  <si>
    <t>ZTI - Dílny</t>
  </si>
  <si>
    <t>{1b67b04b-41b7-48f9-b716-30ec0e451c33}</t>
  </si>
  <si>
    <t>Slaboproud</t>
  </si>
  <si>
    <t>{43c7ad66-004f-4beb-9a71-f7cb37a0892d}</t>
  </si>
  <si>
    <t>E</t>
  </si>
  <si>
    <t>Silnoproud</t>
  </si>
  <si>
    <t>{5d51dcec-a7a7-41bc-99ee-615100bbf4ab}</t>
  </si>
  <si>
    <t>F</t>
  </si>
  <si>
    <t>Vzduchotechnika</t>
  </si>
  <si>
    <t>{d5bbfaf8-c902-471a-8d1e-750c74f15d01}</t>
  </si>
  <si>
    <t>G</t>
  </si>
  <si>
    <t>VRN</t>
  </si>
  <si>
    <t>{626ed394-1896-4d20-9ef5-821029c4e890}</t>
  </si>
  <si>
    <t>KRYCÍ LIST SOUPISU PRACÍ</t>
  </si>
  <si>
    <t>Objekt:</t>
  </si>
  <si>
    <t>A - Bezbarierové propojení podlaží novým výtahem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</si>
  <si>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</si>
  <si>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</si>
  <si>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</si>
  <si>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</si>
  <si>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</si>
  <si>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</si>
  <si>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</si>
  <si>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</si>
  <si>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</si>
  <si>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</si>
  <si>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</si>
  <si>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</si>
  <si>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</si>
  <si>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</si>
  <si>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</si>
  <si>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99 - Přesuny hmot a suti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</si>
  <si>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</si>
  <si>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</si>
  <si>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</si>
  <si>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</si>
  <si>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</si>
  <si>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</si>
  <si>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</si>
  <si>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</si>
  <si>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</si>
  <si>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</si>
  <si>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</si>
  <si>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</si>
  <si>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OTV - Výplně otvorů</t>
  </si>
  <si>
    <t xml:space="preserve">    DEM - Demontáže</t>
  </si>
  <si>
    <t>M - Práce a dodávky M</t>
  </si>
  <si>
    <t xml:space="preserve">    VTH - Výtah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</si>
  <si>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</si>
  <si>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</si>
  <si>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</si>
  <si>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</si>
  <si>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</si>
  <si>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</si>
  <si>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</si>
  <si>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</si>
  <si>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</si>
  <si>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</si>
  <si>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</si>
  <si>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</si>
  <si>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</si>
  <si>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</si>
  <si>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</si>
  <si>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</si>
  <si>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</si>
  <si>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</si>
  <si>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131201101</t>
  </si>
  <si>
    <t>Hloubení jam nezapažených v hornině tř. 3 objemu do 100 m3</t>
  </si>
  <si>
    <t>m3</t>
  </si>
  <si>
    <t>CS ÚRS 2019 02</t>
  </si>
  <si>
    <t>4</t>
  </si>
  <si>
    <t>-1322916043</t>
  </si>
  <si>
    <t>VV</t>
  </si>
  <si>
    <t>výkop pro založení výtahové šachty</t>
  </si>
  <si>
    <t>(4,15+5,95)/2*(2,0+3,35)/2*2,20+0,28</t>
  </si>
  <si>
    <t>161101101</t>
  </si>
  <si>
    <t>Svislé přemístění výkopku z horniny tř. 1 až 4 hl výkopu do 2,5 m</t>
  </si>
  <si>
    <t>1294389927</t>
  </si>
  <si>
    <t>3</t>
  </si>
  <si>
    <t>167101101</t>
  </si>
  <si>
    <t>Nakládání výkopku z hornin tř. 1 až 4 do 100 m3</t>
  </si>
  <si>
    <t>-961856285</t>
  </si>
  <si>
    <t>174101101</t>
  </si>
  <si>
    <t>Zásyp jam, šachet rýh nebo kolem objektů sypaninou se zhutněním</t>
  </si>
  <si>
    <t>1977117652</t>
  </si>
  <si>
    <t>zpětný zásyp ze 2 stran</t>
  </si>
  <si>
    <t>(0,5+1,0)/2*1,0*(5,5+3,0)+0,02</t>
  </si>
  <si>
    <t>5</t>
  </si>
  <si>
    <t>162701105</t>
  </si>
  <si>
    <t>Vodorovné přemístění do 10000 m výkopku/sypaniny z horniny tř. 1 až 4</t>
  </si>
  <si>
    <t>128169317</t>
  </si>
  <si>
    <t>přebytečná zemina</t>
  </si>
  <si>
    <t>30-6,40</t>
  </si>
  <si>
    <t>6</t>
  </si>
  <si>
    <t>171201201</t>
  </si>
  <si>
    <t>Uložení sypaniny na skládky</t>
  </si>
  <si>
    <t>477397648</t>
  </si>
  <si>
    <t>7</t>
  </si>
  <si>
    <t>17120121R</t>
  </si>
  <si>
    <t>Poplatek za uložení stavebního odpadu - zeminy a kameniva na skládce</t>
  </si>
  <si>
    <t>t</t>
  </si>
  <si>
    <t>-2056693313</t>
  </si>
  <si>
    <t>23,60*1,7</t>
  </si>
  <si>
    <t>8</t>
  </si>
  <si>
    <t>181301101</t>
  </si>
  <si>
    <t>Rozprostření ornice tl vrstvy do 100 mm pl do 500 m2 v rovině nebo ve svahu do 1:5</t>
  </si>
  <si>
    <t>m2</t>
  </si>
  <si>
    <t>-109920411</t>
  </si>
  <si>
    <t>ohumusování v dotčené části</t>
  </si>
  <si>
    <t>10</t>
  </si>
  <si>
    <t>9</t>
  </si>
  <si>
    <t>M</t>
  </si>
  <si>
    <t>10364101</t>
  </si>
  <si>
    <t xml:space="preserve">zemina pro terénní úpravy -  ornice</t>
  </si>
  <si>
    <t>-1063971448</t>
  </si>
  <si>
    <t>10*0,10</t>
  </si>
  <si>
    <t>181411121</t>
  </si>
  <si>
    <t>Založení lučního trávníku výsevem plochy do 1000 m2 v rovině a ve svahu do 1:5</t>
  </si>
  <si>
    <t>-2079815906</t>
  </si>
  <si>
    <t>11</t>
  </si>
  <si>
    <t>00572100</t>
  </si>
  <si>
    <t>osivo jetelotráva intenzivní víceletá</t>
  </si>
  <si>
    <t>kg</t>
  </si>
  <si>
    <t>-1027185405</t>
  </si>
  <si>
    <t>10*0,05*1,03</t>
  </si>
  <si>
    <t>Zakládání</t>
  </si>
  <si>
    <t>12</t>
  </si>
  <si>
    <t>275313511</t>
  </si>
  <si>
    <t>Základové bloky z betonu tř. C 12/15</t>
  </si>
  <si>
    <t>-1304515063</t>
  </si>
  <si>
    <t>skladbA F1</t>
  </si>
  <si>
    <t>podkladní beton do výkopu</t>
  </si>
  <si>
    <t>(4,15+5,35)/2*(2,0+2,85)/2*1,20*1,035</t>
  </si>
  <si>
    <t>podkladní betony ostatní</t>
  </si>
  <si>
    <t>1,6*1,6*0,50</t>
  </si>
  <si>
    <t>1,0*0,6*2,5</t>
  </si>
  <si>
    <t>1,0*0,25*5</t>
  </si>
  <si>
    <t>Součet</t>
  </si>
  <si>
    <t>13</t>
  </si>
  <si>
    <t>273321411</t>
  </si>
  <si>
    <t>Základové desky ze železového betonu bez zvýšených nároků na prostředí tř. C 20/25</t>
  </si>
  <si>
    <t>796821545</t>
  </si>
  <si>
    <t>skladba F1</t>
  </si>
  <si>
    <t>0,30*4,15*2,0</t>
  </si>
  <si>
    <t>14</t>
  </si>
  <si>
    <t>273351121</t>
  </si>
  <si>
    <t>Zřízení bednění základových desek</t>
  </si>
  <si>
    <t>-922449739</t>
  </si>
  <si>
    <t>0,30*(4,15*2+2,0*2)</t>
  </si>
  <si>
    <t>273351122</t>
  </si>
  <si>
    <t>Odstranění bednění základových desek</t>
  </si>
  <si>
    <t>2061633825</t>
  </si>
  <si>
    <t>16</t>
  </si>
  <si>
    <t>273361821</t>
  </si>
  <si>
    <t>Výztuž základových desek betonářskou ocelí 10 505 (R)</t>
  </si>
  <si>
    <t>-968925626</t>
  </si>
  <si>
    <t>120*4,15*2,0*0,30/1000</t>
  </si>
  <si>
    <t>Svislé a kompletní konstrukce</t>
  </si>
  <si>
    <t>17</t>
  </si>
  <si>
    <t>312274122</t>
  </si>
  <si>
    <t>Zdivo výplňové tl 365 mm z tvárnic z lehčeného keramického betonu</t>
  </si>
  <si>
    <t>409076067</t>
  </si>
  <si>
    <t>dozdívky v obvodovém plášti</t>
  </si>
  <si>
    <t>0,365*2,30*(0,8+0,66+0,8+0,66+0,3*2)</t>
  </si>
  <si>
    <t>0,365*1,30*2,80</t>
  </si>
  <si>
    <t>18</t>
  </si>
  <si>
    <t>342273112</t>
  </si>
  <si>
    <t>Příčky tl 175 mm z bloků z lehkého keramického betonu</t>
  </si>
  <si>
    <t>-91641216</t>
  </si>
  <si>
    <t>úroveň +7,65 - 8,80</t>
  </si>
  <si>
    <t>1,15*(1,6+0,35)</t>
  </si>
  <si>
    <t>příčka od +3,60</t>
  </si>
  <si>
    <t>3,20*7,23</t>
  </si>
  <si>
    <t>19</t>
  </si>
  <si>
    <t>311113142</t>
  </si>
  <si>
    <t>Nosná zeď tl do 200 mm z hladkých tvárnic ztraceného bednění včetně výplně z betonu tř. 20/25</t>
  </si>
  <si>
    <t>-1383944693</t>
  </si>
  <si>
    <t>stěny výtahové šachty</t>
  </si>
  <si>
    <t>(9,80-0,2*3)*(4,95+2,35+2,15+1,6+2,95)</t>
  </si>
  <si>
    <t>(1,80+0,50)*1,60</t>
  </si>
  <si>
    <t>-(0,8*1,8+0,8*3,0*2+0,4*2,2*2+1,1*2,2*2)-1,6*1,1+0,12</t>
  </si>
  <si>
    <t>20</t>
  </si>
  <si>
    <t>311351311</t>
  </si>
  <si>
    <t>Zřízení jednostranného bednění nosných nadzákladových zdí</t>
  </si>
  <si>
    <t>-205639894</t>
  </si>
  <si>
    <t>bednění na překlady, plochy pro drážky....</t>
  </si>
  <si>
    <t>311351312</t>
  </si>
  <si>
    <t>Odstranění jednostranného bednění nosných nadzákladových zdí</t>
  </si>
  <si>
    <t>1549682002</t>
  </si>
  <si>
    <t>22</t>
  </si>
  <si>
    <t>311361821</t>
  </si>
  <si>
    <t>Výztuž nosných zdí betonářskou ocelí 10 505</t>
  </si>
  <si>
    <t>118796807</t>
  </si>
  <si>
    <t>do ztraceného bednění</t>
  </si>
  <si>
    <t>20*118/1000</t>
  </si>
  <si>
    <t>Vodorovné konstrukce</t>
  </si>
  <si>
    <t>23</t>
  </si>
  <si>
    <t>411321515</t>
  </si>
  <si>
    <t>Stropy deskové ze železového betonu tř. C 20/25</t>
  </si>
  <si>
    <t>-62009498</t>
  </si>
  <si>
    <t>deska -0,30/-0,10</t>
  </si>
  <si>
    <t>0,20*(2,0*2,35+1,0*2,0)</t>
  </si>
  <si>
    <t>deska +1,70/+3,50</t>
  </si>
  <si>
    <t>deska +5,30/+7,65</t>
  </si>
  <si>
    <t>deska +9,0</t>
  </si>
  <si>
    <t>0,20*4,08*2,35</t>
  </si>
  <si>
    <t>24</t>
  </si>
  <si>
    <t>411351011</t>
  </si>
  <si>
    <t>Zřízení bednění stropů deskových tl do 25 cm bez podpěrné kce</t>
  </si>
  <si>
    <t>-1383296642</t>
  </si>
  <si>
    <t>0,20*(2,0*2+2,35*2)*3</t>
  </si>
  <si>
    <t>0,20*(1,0*2+2,0*2)*3</t>
  </si>
  <si>
    <t>0,20*(4,08*2+2,35*2)</t>
  </si>
  <si>
    <t>Mezisoučet</t>
  </si>
  <si>
    <t>1,60*1,60+2,0*0,35+1,60*2,15*3</t>
  </si>
  <si>
    <t>2,0*0,80+1,6*0,8*2</t>
  </si>
  <si>
    <t>(1,6+0,35)*2,075</t>
  </si>
  <si>
    <t>25</t>
  </si>
  <si>
    <t>411351012</t>
  </si>
  <si>
    <t>Odstranění bednění stropů deskových tl do 25 cm bez podpěrné kce</t>
  </si>
  <si>
    <t>1988330471</t>
  </si>
  <si>
    <t>26</t>
  </si>
  <si>
    <t>411354313</t>
  </si>
  <si>
    <t>Zřízení podpěrné konstrukce stropů výšky do 4 m tl do 25 cm</t>
  </si>
  <si>
    <t>-334127345</t>
  </si>
  <si>
    <t>27</t>
  </si>
  <si>
    <t>411354314</t>
  </si>
  <si>
    <t>Odstranění podpěrné konstrukce stropů výšky do 4 m tl do 25 cm</t>
  </si>
  <si>
    <t>1423410554</t>
  </si>
  <si>
    <t>28</t>
  </si>
  <si>
    <t>411361821</t>
  </si>
  <si>
    <t>Výztuž stropů betonářskou ocelí 10 505</t>
  </si>
  <si>
    <t>-1107502686</t>
  </si>
  <si>
    <t>5,94*120/1000</t>
  </si>
  <si>
    <t>Úpravy povrchů, podlahy a osazování výplní</t>
  </si>
  <si>
    <t>29</t>
  </si>
  <si>
    <t>612335302</t>
  </si>
  <si>
    <t>Cementová štuková omítka ostění nebo nadpraží</t>
  </si>
  <si>
    <t>707921324</t>
  </si>
  <si>
    <t>na nových ocelových rámech</t>
  </si>
  <si>
    <t>vč.zatažení</t>
  </si>
  <si>
    <t>(0,40+0,3*2)*(3,2*2+1,6)*4</t>
  </si>
  <si>
    <t>po vybourané příčce</t>
  </si>
  <si>
    <t>0,15*(3,2*2+1,7)+0,78</t>
  </si>
  <si>
    <t>30</t>
  </si>
  <si>
    <t>612142012</t>
  </si>
  <si>
    <t>Potažení vnitřních stěn rabicovým pletivem</t>
  </si>
  <si>
    <t>-1802725320</t>
  </si>
  <si>
    <t>31</t>
  </si>
  <si>
    <t>612321141</t>
  </si>
  <si>
    <t>Vápenocementová omítka štuková dvouvrstvá vnitřních stěn nanášená ručně</t>
  </si>
  <si>
    <t>1381115233</t>
  </si>
  <si>
    <t>na nových stěnách</t>
  </si>
  <si>
    <t>3,10*(0,8*2+1,6)*2</t>
  </si>
  <si>
    <t>3,10*7,23*2</t>
  </si>
  <si>
    <t>3,10*(1,6+2,15*2)*2+0,75</t>
  </si>
  <si>
    <t>-1,1*2,1*4-0,8*3,0*2-0,4*2,2*2</t>
  </si>
  <si>
    <t>na zazděných otvorech</t>
  </si>
  <si>
    <t>2,8*1,3</t>
  </si>
  <si>
    <t>(0,655+0,53)*2,3*2</t>
  </si>
  <si>
    <t>0,3*2,3*2</t>
  </si>
  <si>
    <t>rezerva na opravy stávajících omítek</t>
  </si>
  <si>
    <t>10+0,33</t>
  </si>
  <si>
    <t>32</t>
  </si>
  <si>
    <t>61247318R</t>
  </si>
  <si>
    <t>Montáž a dodávka ochranných úhelníků na hrany</t>
  </si>
  <si>
    <t>m</t>
  </si>
  <si>
    <t>1182983826</t>
  </si>
  <si>
    <t>1,5*25</t>
  </si>
  <si>
    <t>33</t>
  </si>
  <si>
    <t>6190000R1</t>
  </si>
  <si>
    <t>Montáž a dodávka nerezových dilatačních lišt</t>
  </si>
  <si>
    <t>1351902100</t>
  </si>
  <si>
    <t xml:space="preserve">napojení nových konstrukcí </t>
  </si>
  <si>
    <t>na stávající</t>
  </si>
  <si>
    <t>3,1*10+2,8*2+1,5*4+0,3*4</t>
  </si>
  <si>
    <t>34</t>
  </si>
  <si>
    <t>629991011</t>
  </si>
  <si>
    <t>Zakrytí výplní otvorů a svislých ploch fólií přilepenou lepící páskou</t>
  </si>
  <si>
    <t>-1644331084</t>
  </si>
  <si>
    <t>okna</t>
  </si>
  <si>
    <t>0,80*3,0*2+0,4*2,2*2+1,2*1,3+1,2*2,3*2+2,85*2,3*2</t>
  </si>
  <si>
    <t>35</t>
  </si>
  <si>
    <t>621211011</t>
  </si>
  <si>
    <t>Montáž kontaktního zateplení vnějších podhledů z polystyrénových desek tl 50 mm vč.dodávky tmele, lepidla, perlinky a hmoždinek</t>
  </si>
  <si>
    <t>-38325585</t>
  </si>
  <si>
    <t>strop 1.03</t>
  </si>
  <si>
    <t>2,56+0,44</t>
  </si>
  <si>
    <t>36</t>
  </si>
  <si>
    <t>28375933</t>
  </si>
  <si>
    <t>deska EPS 70 fasádní λ=0,039 tl 50mm</t>
  </si>
  <si>
    <t>1003960665</t>
  </si>
  <si>
    <t>3,0*1,05+0,05</t>
  </si>
  <si>
    <t>37</t>
  </si>
  <si>
    <t>622211021</t>
  </si>
  <si>
    <t xml:space="preserve">Montáž kontaktního zateplení vnějších stěn z polystyrénových desek tl do 120 mm vč.dodávka tmele, lepidla, perlinky a hmoždinek </t>
  </si>
  <si>
    <t>1504617159</t>
  </si>
  <si>
    <t>skladba W1 EPS tl.120mm</t>
  </si>
  <si>
    <t>9,50*(2,50+4,30)</t>
  </si>
  <si>
    <t>-(0,8*(0,3+0,6)+0,74*2,94*2+0,8*1,45)+0,631</t>
  </si>
  <si>
    <t>59,0*0,05+0,05</t>
  </si>
  <si>
    <t>skladba W1a EPS tl.100mm</t>
  </si>
  <si>
    <t>7,90*0,80+0,80*(0,3+0,6)</t>
  </si>
  <si>
    <t>-0,34*2,14*2+0,415</t>
  </si>
  <si>
    <t>skladba W2 XPS 100mm</t>
  </si>
  <si>
    <t>1,30*(5,0+2,5)</t>
  </si>
  <si>
    <t>1,0*(4,35+2,50)+0,40</t>
  </si>
  <si>
    <t>17,0*0,05+0,15</t>
  </si>
  <si>
    <t>skladba W3 na dozdívce</t>
  </si>
  <si>
    <t>0,36*(1,3+2,3+2,3)</t>
  </si>
  <si>
    <t>1,5*2,5+0,126</t>
  </si>
  <si>
    <t>38</t>
  </si>
  <si>
    <t>28375936</t>
  </si>
  <si>
    <t>deska EPS 70 fasádní λ=0,039 tl 80mm</t>
  </si>
  <si>
    <t>1160185395</t>
  </si>
  <si>
    <t>skladba W3</t>
  </si>
  <si>
    <t>4*1,05</t>
  </si>
  <si>
    <t>39</t>
  </si>
  <si>
    <t>28375938</t>
  </si>
  <si>
    <t>deska EPS 70 fasádní λ=0,039 tl 100mm</t>
  </si>
  <si>
    <t>-1069947370</t>
  </si>
  <si>
    <t>skladba W1a</t>
  </si>
  <si>
    <t>6*1,05</t>
  </si>
  <si>
    <t>40</t>
  </si>
  <si>
    <t>28375939</t>
  </si>
  <si>
    <t>deska EPS 70 fasádní λ=0,039 tl 120mm</t>
  </si>
  <si>
    <t>-1475733172</t>
  </si>
  <si>
    <t>skladba W1</t>
  </si>
  <si>
    <t>62,0*1,05</t>
  </si>
  <si>
    <t>2*1,05</t>
  </si>
  <si>
    <t>41</t>
  </si>
  <si>
    <t>28376372</t>
  </si>
  <si>
    <t>deska z polystyrénu XPS, hrana rovná, polo či pero drážka a hladký povrch λ=0,034 tl 100mm</t>
  </si>
  <si>
    <t>962717701</t>
  </si>
  <si>
    <t>skladba W2</t>
  </si>
  <si>
    <t>18*1,05+0,1</t>
  </si>
  <si>
    <t>42</t>
  </si>
  <si>
    <t>622521021</t>
  </si>
  <si>
    <t>Tenkovrstvá silikátová zrnitá omítka tl. 2,0 mm včetně penetrace vnějších stěn</t>
  </si>
  <si>
    <t>2026475261</t>
  </si>
  <si>
    <t>3+59+6+0,30*(5+2,5-0,8)+6+57,80*0,12</t>
  </si>
  <si>
    <t>83,0*0,1+0,754</t>
  </si>
  <si>
    <t>43</t>
  </si>
  <si>
    <t>622252001</t>
  </si>
  <si>
    <t>Montáž zakládacích soklových lišt kontaktního zateplení</t>
  </si>
  <si>
    <t>2010185051</t>
  </si>
  <si>
    <t>2,5+5+4,35+2,5+0,65</t>
  </si>
  <si>
    <t>44</t>
  </si>
  <si>
    <t>59051416R</t>
  </si>
  <si>
    <t>lišta zakládací LO 103 mm tl 1,0 mm</t>
  </si>
  <si>
    <t>-1058895971</t>
  </si>
  <si>
    <t>15*1,05</t>
  </si>
  <si>
    <t>45</t>
  </si>
  <si>
    <t>622252002</t>
  </si>
  <si>
    <t>Montáž ostatních lišt kontaktního zateplení</t>
  </si>
  <si>
    <t>-1758664598</t>
  </si>
  <si>
    <t>okolo otvorů</t>
  </si>
  <si>
    <t>0,8*2+3*2*2+0,4*2+2,2*2*2+1,2+1,3*2</t>
  </si>
  <si>
    <t>1,2*2+2,3*2*2+2,85*2+2,3*2*2</t>
  </si>
  <si>
    <t>0,8+1,75*2</t>
  </si>
  <si>
    <t>parapetní</t>
  </si>
  <si>
    <t>0,8*2+0,4*2+1,2+1,2*2+2,85*2</t>
  </si>
  <si>
    <t>APU lišty okolo oken</t>
  </si>
  <si>
    <t>53,50+11,70</t>
  </si>
  <si>
    <t>nárožní</t>
  </si>
  <si>
    <t>9,80+1,5+2,5*2+5</t>
  </si>
  <si>
    <t>dilatační</t>
  </si>
  <si>
    <t>10*2</t>
  </si>
  <si>
    <t>46</t>
  </si>
  <si>
    <t>59051480</t>
  </si>
  <si>
    <t>profil rohový Al s tkaninou kontaktního zateplení</t>
  </si>
  <si>
    <t>673386266</t>
  </si>
  <si>
    <t>(45,30+21,30)*1,05</t>
  </si>
  <si>
    <t>47</t>
  </si>
  <si>
    <t>59051510</t>
  </si>
  <si>
    <t>profil okenní s nepřiznanou podomítkovou okapnicí PVC 2,0m s tkaninou</t>
  </si>
  <si>
    <t>-661963444</t>
  </si>
  <si>
    <t>nadpraží</t>
  </si>
  <si>
    <t>12,50*1,05</t>
  </si>
  <si>
    <t>48</t>
  </si>
  <si>
    <t>59051512</t>
  </si>
  <si>
    <t>profil parapetní napojovací se sklovláknitou armovací tkaninou PVC 2m</t>
  </si>
  <si>
    <t>-1769719147</t>
  </si>
  <si>
    <t>11,70*1,05</t>
  </si>
  <si>
    <t>49</t>
  </si>
  <si>
    <t>59051476</t>
  </si>
  <si>
    <t>profil okenní začišťovací se sklovláknitou armovací tkaninou 9mm/2,4m</t>
  </si>
  <si>
    <t>-739238080</t>
  </si>
  <si>
    <t>65,20*1,05</t>
  </si>
  <si>
    <t>50</t>
  </si>
  <si>
    <t>59051486</t>
  </si>
  <si>
    <t>lišta rohová PVC 10/15cm s tkaninou</t>
  </si>
  <si>
    <t>946236013</t>
  </si>
  <si>
    <t>10*1,05</t>
  </si>
  <si>
    <t>51</t>
  </si>
  <si>
    <t>624635351</t>
  </si>
  <si>
    <t>Tmelení silikonovým tmelem spáry průřezu do 200mm2</t>
  </si>
  <si>
    <t>1790989221</t>
  </si>
  <si>
    <t>styk zateplení s rámem oken</t>
  </si>
  <si>
    <t>57,80+11,70</t>
  </si>
  <si>
    <t>52</t>
  </si>
  <si>
    <t>632481213</t>
  </si>
  <si>
    <t>Separační vrstva z PE fólie</t>
  </si>
  <si>
    <t>-977490266</t>
  </si>
  <si>
    <t>skladba F2</t>
  </si>
  <si>
    <t>53</t>
  </si>
  <si>
    <t>63245336R</t>
  </si>
  <si>
    <t xml:space="preserve">Potěr cementový litý tl. 60 mm </t>
  </si>
  <si>
    <t>-1500331074</t>
  </si>
  <si>
    <t>54</t>
  </si>
  <si>
    <t>637211321</t>
  </si>
  <si>
    <t>Okapový chodník z betonových vymývaných dlaždic tl 50 mm kladených do písku se zalitím spár MC</t>
  </si>
  <si>
    <t>1404049298</t>
  </si>
  <si>
    <t>0,50*(5,5+2,5)</t>
  </si>
  <si>
    <t>94</t>
  </si>
  <si>
    <t>Lešení a stavební výtahy</t>
  </si>
  <si>
    <t>55</t>
  </si>
  <si>
    <t>941111121</t>
  </si>
  <si>
    <t>Montáž lešení řadového trubkového lehkého s podlahami zatížení do 200 kg/m2 š do 1,2 m v do 10 m</t>
  </si>
  <si>
    <t>-1356838187</t>
  </si>
  <si>
    <t>56</t>
  </si>
  <si>
    <t>941111221</t>
  </si>
  <si>
    <t>Příplatek k lešení řadovému trubkovému lehkému s podlahami š 1,2 m v 10 m za první a ZKD den použití</t>
  </si>
  <si>
    <t>440956145</t>
  </si>
  <si>
    <t>předpoklad : 60 dní</t>
  </si>
  <si>
    <t>116,0*60</t>
  </si>
  <si>
    <t>57</t>
  </si>
  <si>
    <t>941111821</t>
  </si>
  <si>
    <t>Demontáž lešení řadového trubkového lehkého s podlahami zatížení do 200 kg/m2 š do 1,2 m v do 10 m</t>
  </si>
  <si>
    <t>-1194019393</t>
  </si>
  <si>
    <t>58</t>
  </si>
  <si>
    <t>944511111</t>
  </si>
  <si>
    <t>Montáž ochranné sítě z textilie z umělých vláken</t>
  </si>
  <si>
    <t>66172809</t>
  </si>
  <si>
    <t>59</t>
  </si>
  <si>
    <t>944511211</t>
  </si>
  <si>
    <t>Příplatek k ochranné síti za první a ZKD den použití</t>
  </si>
  <si>
    <t>-951592849</t>
  </si>
  <si>
    <t>60</t>
  </si>
  <si>
    <t>944511811</t>
  </si>
  <si>
    <t>Demontáž ochranné sítě z textilie z umělých vláken</t>
  </si>
  <si>
    <t>938852279</t>
  </si>
  <si>
    <t>61</t>
  </si>
  <si>
    <t>949101111</t>
  </si>
  <si>
    <t>Lešení pomocné pro objekty pozemních staveb s lešeňovou podlahou v do 1,9 m zatížení do 150 kg/m2</t>
  </si>
  <si>
    <t>-1203774428</t>
  </si>
  <si>
    <t>2,11+14,83+4,29+4,29</t>
  </si>
  <si>
    <t>62</t>
  </si>
  <si>
    <t>949111132</t>
  </si>
  <si>
    <t>Montáž lešení lehkého kozového trubkového ve světlíku nebo šachtě v do 3,5 m</t>
  </si>
  <si>
    <t>sada</t>
  </si>
  <si>
    <t>943709207</t>
  </si>
  <si>
    <t>63</t>
  </si>
  <si>
    <t>949111232</t>
  </si>
  <si>
    <t>Příplatek k lešení lehkému kozovému trubkovému v šachtě v do 3,5 m za první a za každý další den použití</t>
  </si>
  <si>
    <t>-1952126680</t>
  </si>
  <si>
    <t>3,0*15</t>
  </si>
  <si>
    <t>64</t>
  </si>
  <si>
    <t>949111832</t>
  </si>
  <si>
    <t>Demontáž lešení lehkého kozového trubkového ve světlíku nebo šachtě v do 3,5 m</t>
  </si>
  <si>
    <t>-456121867</t>
  </si>
  <si>
    <t>95</t>
  </si>
  <si>
    <t>Různé dokončovací konstrukce a práce pozemních staveb</t>
  </si>
  <si>
    <t>65</t>
  </si>
  <si>
    <t>953961113</t>
  </si>
  <si>
    <t>Kotvy chemickým tmelem M 12 hl 110 mm do betonu, ŽB nebo kamene s vyvrtáním otvoru</t>
  </si>
  <si>
    <t>kus</t>
  </si>
  <si>
    <t>1307574407</t>
  </si>
  <si>
    <t>pro ocelové rámy</t>
  </si>
  <si>
    <t>8*4</t>
  </si>
  <si>
    <t>66</t>
  </si>
  <si>
    <t>953965122</t>
  </si>
  <si>
    <t xml:space="preserve">Kotevní šroub pro chemické kotvy M 12 </t>
  </si>
  <si>
    <t>43576236</t>
  </si>
  <si>
    <t>67</t>
  </si>
  <si>
    <t>952901111</t>
  </si>
  <si>
    <t>Vyčištění budov bytové a občanské výstavby při výšce podlaží do 4 m</t>
  </si>
  <si>
    <t>-1451941921</t>
  </si>
  <si>
    <t>8+23+8</t>
  </si>
  <si>
    <t>96</t>
  </si>
  <si>
    <t>Bourání konstrukcí</t>
  </si>
  <si>
    <t>68</t>
  </si>
  <si>
    <t>962031136</t>
  </si>
  <si>
    <t>Bourání příček z tvárnic nebo příčkovek tl do 150 mm</t>
  </si>
  <si>
    <t>1649049671</t>
  </si>
  <si>
    <t>3,20*1,725+0,48</t>
  </si>
  <si>
    <t>69</t>
  </si>
  <si>
    <t>962042321</t>
  </si>
  <si>
    <t>Bourání zdiva nadzákladového z betonu prostého přes 1 m3</t>
  </si>
  <si>
    <t>-89060046</t>
  </si>
  <si>
    <t>ubourání parapetů a bočních stěn</t>
  </si>
  <si>
    <t>0,40*(1,60*0,90*4+0,60*2,30*2)</t>
  </si>
  <si>
    <t>případné další nutné bourání</t>
  </si>
  <si>
    <t>1,092</t>
  </si>
  <si>
    <t>70</t>
  </si>
  <si>
    <t>965081353</t>
  </si>
  <si>
    <t>Bourání podlah z dlaždic betonových, teracových nebo čedičových tl přes 40 mm plochy přes 1 m2</t>
  </si>
  <si>
    <t>-1461036288</t>
  </si>
  <si>
    <t>bourání okapového chodníku</t>
  </si>
  <si>
    <t>0,50*(2,5+5,5)</t>
  </si>
  <si>
    <t>71</t>
  </si>
  <si>
    <t>966080103</t>
  </si>
  <si>
    <t>Bourání kontaktního zateplení z polystyrenových desek tloušťky do 120 mm</t>
  </si>
  <si>
    <t>-1452895548</t>
  </si>
  <si>
    <t>2,10*1,30*3+2,10*1,1</t>
  </si>
  <si>
    <t>1,10*2,5*2</t>
  </si>
  <si>
    <t>16,0*0,1+0,4</t>
  </si>
  <si>
    <t>72</t>
  </si>
  <si>
    <t>968082018</t>
  </si>
  <si>
    <t>Vybourání plastových rámů oken zdvojených včetně křídel plochy přes 4 m2</t>
  </si>
  <si>
    <t>1687385417</t>
  </si>
  <si>
    <t>4,25*2,30*2</t>
  </si>
  <si>
    <t>4,75*2,30*2</t>
  </si>
  <si>
    <t>4,0*1,30</t>
  </si>
  <si>
    <t>97</t>
  </si>
  <si>
    <t>Prorážení otvorů a ostatní bourací práce</t>
  </si>
  <si>
    <t>73</t>
  </si>
  <si>
    <t>973031824</t>
  </si>
  <si>
    <t>Vysekání kapes ve zdivu cihelném na MV nebo MVC pro zavázání zdí tl do 300 mm</t>
  </si>
  <si>
    <t>1911867873</t>
  </si>
  <si>
    <t>pro novou příčku</t>
  </si>
  <si>
    <t>3,1*2</t>
  </si>
  <si>
    <t>74</t>
  </si>
  <si>
    <t>974042555</t>
  </si>
  <si>
    <t>Vysekání rýh v dlažbě betonové nebo jiné monolitické hl do 100 mm š do 200 mm</t>
  </si>
  <si>
    <t>2032145771</t>
  </si>
  <si>
    <t>rýha v podlaze ve 2.NP</t>
  </si>
  <si>
    <t>8,0</t>
  </si>
  <si>
    <t>75</t>
  </si>
  <si>
    <t>9770000R1</t>
  </si>
  <si>
    <t>Odřezání stávajících keramzitbetonových panelů tl.400mm</t>
  </si>
  <si>
    <t>734523388</t>
  </si>
  <si>
    <t>(0,90*2+1,60)*2</t>
  </si>
  <si>
    <t>(1,60+3,3+0,90)*2</t>
  </si>
  <si>
    <t>18,4*0,05+0,68</t>
  </si>
  <si>
    <t>99</t>
  </si>
  <si>
    <t>Přesuny hmot a suti</t>
  </si>
  <si>
    <t>76</t>
  </si>
  <si>
    <t>998011002</t>
  </si>
  <si>
    <t>Přesun hmot pro budovy zděné v do 12 m</t>
  </si>
  <si>
    <t>190516997</t>
  </si>
  <si>
    <t>77</t>
  </si>
  <si>
    <t>997013113</t>
  </si>
  <si>
    <t>Vnitrostaveništní doprava suti a vybouraných hmot pro budovy v do 12 m s použitím mechanizace</t>
  </si>
  <si>
    <t>15978975</t>
  </si>
  <si>
    <t>78</t>
  </si>
  <si>
    <t>997013501</t>
  </si>
  <si>
    <t>Odvoz suti a vybouraných hmot na skládku nebo meziskládku do 1 km se složením</t>
  </si>
  <si>
    <t>-251427223</t>
  </si>
  <si>
    <t>79</t>
  </si>
  <si>
    <t>997013509</t>
  </si>
  <si>
    <t>Příplatek k odvozu suti a vybouraných hmot na skládku za každý další 1 km přes 1 km</t>
  </si>
  <si>
    <t>-860993656</t>
  </si>
  <si>
    <t>14,116*29</t>
  </si>
  <si>
    <t>80</t>
  </si>
  <si>
    <t>997013831</t>
  </si>
  <si>
    <t>Poplatek za uložení stavebního směsného odpadu na skládce (skládkovné)</t>
  </si>
  <si>
    <t>1012033949</t>
  </si>
  <si>
    <t>PSV</t>
  </si>
  <si>
    <t>Práce a dodávky PSV</t>
  </si>
  <si>
    <t>711</t>
  </si>
  <si>
    <t>Izolace proti vodě, vlhkosti a plynům</t>
  </si>
  <si>
    <t>81</t>
  </si>
  <si>
    <t>711111001</t>
  </si>
  <si>
    <t>Provedení izolace proti zemní vlhkosti vodorovné za studena nátěrem penetračním</t>
  </si>
  <si>
    <t>-1136511551</t>
  </si>
  <si>
    <t>4,15*2,0</t>
  </si>
  <si>
    <t>82</t>
  </si>
  <si>
    <t>711112001</t>
  </si>
  <si>
    <t>Provedení izolace proti zemní vlhkosti svislé za studena nátěrem penetračním</t>
  </si>
  <si>
    <t>1593513737</t>
  </si>
  <si>
    <t>1,0*(4,15+2,0)*2+0,30*(4,15+2,0)</t>
  </si>
  <si>
    <t>83</t>
  </si>
  <si>
    <t>11163150</t>
  </si>
  <si>
    <t>lak penetrační asfaltový</t>
  </si>
  <si>
    <t>660144811</t>
  </si>
  <si>
    <t>33,333*0,0003 'Přepočtené koeficientem množství</t>
  </si>
  <si>
    <t>84</t>
  </si>
  <si>
    <t>711141559</t>
  </si>
  <si>
    <t>Provedení izolace proti zemní vlhkosti pásy přitavením vodorovné NAIP</t>
  </si>
  <si>
    <t>-545228225</t>
  </si>
  <si>
    <t>85</t>
  </si>
  <si>
    <t>711142559</t>
  </si>
  <si>
    <t>Provedení izolace proti zemní vlhkosti pásy přitavením svislé NAIP</t>
  </si>
  <si>
    <t>854903999</t>
  </si>
  <si>
    <t>1,0*(4,15+2,0)*2+0,3*(4,15+2,0)</t>
  </si>
  <si>
    <t>86</t>
  </si>
  <si>
    <t>62853004</t>
  </si>
  <si>
    <t>pás asfaltový natavitelný modifikovaný SBS tl 4,0mm s vložkou ze skleněné tkaniny a spalitelnou PE fólií nebo jemnozrnný minerálním posypem na horním povrchu</t>
  </si>
  <si>
    <t>-670365737</t>
  </si>
  <si>
    <t>8,30*1,15+14,15*1,20</t>
  </si>
  <si>
    <t>87</t>
  </si>
  <si>
    <t>711491172</t>
  </si>
  <si>
    <t>Provedení izolace proti tlakové vodě vodorovné z textilií vrstva ochranná</t>
  </si>
  <si>
    <t>60582263</t>
  </si>
  <si>
    <t>88</t>
  </si>
  <si>
    <t>711491272</t>
  </si>
  <si>
    <t>Provedení izolace proti tlakové vodě svislé z textilií vrstva ochranná</t>
  </si>
  <si>
    <t>1166180187</t>
  </si>
  <si>
    <t>89</t>
  </si>
  <si>
    <t>69311060</t>
  </si>
  <si>
    <t>geotextilie netkaná separační, ochranná, filtrační, drenážní PP 200g/m2</t>
  </si>
  <si>
    <t>899649910</t>
  </si>
  <si>
    <t>(8,30+14,15)*1,05</t>
  </si>
  <si>
    <t>90</t>
  </si>
  <si>
    <t>998711102</t>
  </si>
  <si>
    <t>Přesun hmot tonážní pro izolace proti vodě, vlhkosti a plynům v objektech výšky do 12 m</t>
  </si>
  <si>
    <t>1359719482</t>
  </si>
  <si>
    <t>712</t>
  </si>
  <si>
    <t>Povlakové krytiny</t>
  </si>
  <si>
    <t>91</t>
  </si>
  <si>
    <t>712341559</t>
  </si>
  <si>
    <t>Provedení povlakové krytiny střech do 10° pásy NAIP přitavením v plné ploše</t>
  </si>
  <si>
    <t>594764041</t>
  </si>
  <si>
    <t>skladba R1</t>
  </si>
  <si>
    <t>parozábrana z asf.pásu</t>
  </si>
  <si>
    <t>5,0*2,4</t>
  </si>
  <si>
    <t>2x modifik.asf.pás</t>
  </si>
  <si>
    <t>5,0*2,4+0,25*(2,1+4,0+2,3*2+0,7*2)-0,03</t>
  </si>
  <si>
    <t>15,0</t>
  </si>
  <si>
    <t>92</t>
  </si>
  <si>
    <t>62856011R</t>
  </si>
  <si>
    <t>pás asfaltový natavitelný modifikovaný SBS tl 4,0mm s vložkou z hliníkové fólie+ skleněná vlákna</t>
  </si>
  <si>
    <t>-193248097</t>
  </si>
  <si>
    <t>parozábrana</t>
  </si>
  <si>
    <t>12*1,15+0,2</t>
  </si>
  <si>
    <t>93</t>
  </si>
  <si>
    <t>62855001</t>
  </si>
  <si>
    <t>pás asfaltový natavitelný modifikovaný SBS tl 4,0mm s vložkou z polyesterové rohože a spalitelnou PE fólií nebo jemnozrnný minerálním posypem na horním povrchu</t>
  </si>
  <si>
    <t>1563075944</t>
  </si>
  <si>
    <t>srovnatelně pro pás asfaltový natavitelný modifikovaný SBS 40 Special mineral</t>
  </si>
  <si>
    <t>spodní modifik.asf.pás</t>
  </si>
  <si>
    <t>15*1,15+0,75</t>
  </si>
  <si>
    <t>62855005</t>
  </si>
  <si>
    <t>pás asfaltový natavitelný modifikovaný SBS tl 4,2mm s vložkou z polyesterové rohože a hrubozrnným břidličným posypem na horním povrchu</t>
  </si>
  <si>
    <t>-1413291930</t>
  </si>
  <si>
    <t>srovnatelně pro pás asfaltovaný modifikovaný SBS 40 Special dekor</t>
  </si>
  <si>
    <t>vrchní asfaltový pás</t>
  </si>
  <si>
    <t>998712102</t>
  </si>
  <si>
    <t>Přesun hmot tonážní tonážní pro krytiny povlakové v objektech v do 12 m</t>
  </si>
  <si>
    <t>1226476593</t>
  </si>
  <si>
    <t>713</t>
  </si>
  <si>
    <t>Izolace tepelné</t>
  </si>
  <si>
    <t>713121111</t>
  </si>
  <si>
    <t>Montáž izolace tepelné podlah volně kladenými rohožemi, pásy, dílci, deskami 1 vrstva</t>
  </si>
  <si>
    <t>1455252489</t>
  </si>
  <si>
    <t xml:space="preserve">skladba F2 </t>
  </si>
  <si>
    <t>2,11+4,29+2,11+4,29+0,15*1,75+0,94</t>
  </si>
  <si>
    <t>28376553</t>
  </si>
  <si>
    <t>deska polystyrénová pro snížení kročejového hluku tl 30mm</t>
  </si>
  <si>
    <t>-1626679743</t>
  </si>
  <si>
    <t>14*1,02+0,72</t>
  </si>
  <si>
    <t>98</t>
  </si>
  <si>
    <t>713121211</t>
  </si>
  <si>
    <t>Montáž izolace tepelné podlah volně kladenými okrajovými pásky</t>
  </si>
  <si>
    <t>-1263569837</t>
  </si>
  <si>
    <t>1,6*4+1,2*2+1,6*2</t>
  </si>
  <si>
    <t>2,55*2+1,6*2+1,2*2+1,6*2+7,23*3</t>
  </si>
  <si>
    <t>2,55*2+1,6*2+1,95*2+1,6*2+0,01</t>
  </si>
  <si>
    <t>59042146</t>
  </si>
  <si>
    <t>páska dilatační z pěnového PE s fólií š 80mm</t>
  </si>
  <si>
    <t>1356972088</t>
  </si>
  <si>
    <t>srovnatelně pro pásku dilatační s fólií pro podlahové systémy tl.5mm</t>
  </si>
  <si>
    <t>63*1,05+0,85</t>
  </si>
  <si>
    <t>100</t>
  </si>
  <si>
    <t>713141111</t>
  </si>
  <si>
    <t>Montáž izolace tepelné střech plochých lepené asfaltem plně 1 vrstva rohoží, pásů, dílců, desek</t>
  </si>
  <si>
    <t>-795980351</t>
  </si>
  <si>
    <t>5,0*2,40</t>
  </si>
  <si>
    <t>101</t>
  </si>
  <si>
    <t>28372300</t>
  </si>
  <si>
    <t xml:space="preserve">deska EPS 100 do plochých střech a podlah </t>
  </si>
  <si>
    <t>265438644</t>
  </si>
  <si>
    <t>skladba R1 desky ve spádu 250-300mm</t>
  </si>
  <si>
    <t>12*(0,25+0,30)/2</t>
  </si>
  <si>
    <t>102</t>
  </si>
  <si>
    <t>998713102</t>
  </si>
  <si>
    <t>Přesun hmot tonážní pro izolace tepelné v objektech v do 12 m</t>
  </si>
  <si>
    <t>1543874508</t>
  </si>
  <si>
    <t>735</t>
  </si>
  <si>
    <t>Ústřední vytápění - otopná tělesa</t>
  </si>
  <si>
    <t>103</t>
  </si>
  <si>
    <t>7350000R1</t>
  </si>
  <si>
    <t>Zpětné osazení radiátorů (4ks) vč.potřebných úprav vč.zkrácení a nátěrů</t>
  </si>
  <si>
    <t>kpl</t>
  </si>
  <si>
    <t>-1239472411</t>
  </si>
  <si>
    <t>762</t>
  </si>
  <si>
    <t>Konstrukce tesařské</t>
  </si>
  <si>
    <t>104</t>
  </si>
  <si>
    <t>7620000R1</t>
  </si>
  <si>
    <t>Atika a okapní hrana - úprava cementotřískovými deskami (0,5m2) kotvenými do střešní desky pomocí pásové oceli (5kg) a ocelových kotev viz popis v TZ - montáž a dodávka vč.dopravy</t>
  </si>
  <si>
    <t>-686206979</t>
  </si>
  <si>
    <t>763</t>
  </si>
  <si>
    <t>Konstrukce suché výstavby</t>
  </si>
  <si>
    <t>105</t>
  </si>
  <si>
    <t>763131411</t>
  </si>
  <si>
    <t>SDK podhled desky 1xA 12,5 bez TI dvouvrstvá spodní kce profil CD+UD</t>
  </si>
  <si>
    <t>1289898037</t>
  </si>
  <si>
    <t>106</t>
  </si>
  <si>
    <t>763131714</t>
  </si>
  <si>
    <t>SDK podhled základní penetrační nátěr</t>
  </si>
  <si>
    <t>-1409259709</t>
  </si>
  <si>
    <t>107</t>
  </si>
  <si>
    <t>998763101</t>
  </si>
  <si>
    <t>Přesun hmot tonážní pro dřevostavby v objektech v do 12 m</t>
  </si>
  <si>
    <t>1844108676</t>
  </si>
  <si>
    <t>764</t>
  </si>
  <si>
    <t>Konstrukce klempířské</t>
  </si>
  <si>
    <t>108</t>
  </si>
  <si>
    <t>764000001</t>
  </si>
  <si>
    <t>Zajištění dočasného odvodu vody ze střechy po demontáži svodové roury mimo těleso výtahové šachty</t>
  </si>
  <si>
    <t>202004674</t>
  </si>
  <si>
    <t>109</t>
  </si>
  <si>
    <t>764224405</t>
  </si>
  <si>
    <t>Oplechování horních ploch a nadezdívek (atik) bez rohů z Al plechu mechanicky kotvené rš 400 mm</t>
  </si>
  <si>
    <t>-1052840376</t>
  </si>
  <si>
    <t>prvek K1</t>
  </si>
  <si>
    <t>7,50</t>
  </si>
  <si>
    <t>Poznámka :</t>
  </si>
  <si>
    <t xml:space="preserve">Klempířské prvky jsou uvažovány z Al svitkového plechu viz popis v PD vč.  požadovaného </t>
  </si>
  <si>
    <t>kotvení a všeho pomocného příslušenství.</t>
  </si>
  <si>
    <t>110</t>
  </si>
  <si>
    <t>764011404</t>
  </si>
  <si>
    <t>Podkladní (zatahovací) plech z PZ plechu pro hřebeny, nároží, úžlabí nebo okapové hrany tl. 0,55 mm rš 330 mm</t>
  </si>
  <si>
    <t>1978295005</t>
  </si>
  <si>
    <t>111</t>
  </si>
  <si>
    <t>764222433</t>
  </si>
  <si>
    <t>Oplechování rovné okapové hrany z Al plechu rš 250 mm</t>
  </si>
  <si>
    <t>814753336</t>
  </si>
  <si>
    <t>prvek K2</t>
  </si>
  <si>
    <t>3,20</t>
  </si>
  <si>
    <t>112</t>
  </si>
  <si>
    <t>764011402</t>
  </si>
  <si>
    <t>Podkladní plech (zatahovací) z PZ plechu pro hřebeny, nároží, úžlabí nebo okapové hrany tl. 0,55 mm rš 200 mm</t>
  </si>
  <si>
    <t>-1906321403</t>
  </si>
  <si>
    <t>113</t>
  </si>
  <si>
    <t>764521404</t>
  </si>
  <si>
    <t>Žlab podokapní půlkruhový z Al plechu rš 330 mm vč.háků</t>
  </si>
  <si>
    <t>-1135013763</t>
  </si>
  <si>
    <t>prvek K3</t>
  </si>
  <si>
    <t>0,70</t>
  </si>
  <si>
    <t>114</t>
  </si>
  <si>
    <t>764528423</t>
  </si>
  <si>
    <t>Svody kruhové včetně objímek, kolen, odskoků z Al plechu průměru 120 mm</t>
  </si>
  <si>
    <t>1127839085</t>
  </si>
  <si>
    <t>prvek K4</t>
  </si>
  <si>
    <t>8,20</t>
  </si>
  <si>
    <t>115</t>
  </si>
  <si>
    <t>764521445</t>
  </si>
  <si>
    <t>Kotlík oválný (trychtýřový) pro podokapní žlaby z Al plechu 400/120 mm</t>
  </si>
  <si>
    <t>1046535522</t>
  </si>
  <si>
    <t>116</t>
  </si>
  <si>
    <t>764321413</t>
  </si>
  <si>
    <t>Lemování rovných zdí střech s krytinou skládanou z Al plechu rš 250 mm</t>
  </si>
  <si>
    <t>-592968489</t>
  </si>
  <si>
    <t>prvek K5</t>
  </si>
  <si>
    <t>prvek K6</t>
  </si>
  <si>
    <t>1,50</t>
  </si>
  <si>
    <t>117</t>
  </si>
  <si>
    <t>998764102</t>
  </si>
  <si>
    <t>Přesun hmot tonážní pro konstrukce klempířské v objektech v do 12 m</t>
  </si>
  <si>
    <t>522553633</t>
  </si>
  <si>
    <t>767</t>
  </si>
  <si>
    <t>Konstrukce zámečnické</t>
  </si>
  <si>
    <t>118</t>
  </si>
  <si>
    <t>767810112</t>
  </si>
  <si>
    <t>Montáž mřížek větracích čtyřhranných průřezu do 0,04 m2</t>
  </si>
  <si>
    <t>-1486050938</t>
  </si>
  <si>
    <t>119</t>
  </si>
  <si>
    <t>55341426</t>
  </si>
  <si>
    <t>mřížka větrací nerezová se síťovinou 200x200mm</t>
  </si>
  <si>
    <t>-1212593798</t>
  </si>
  <si>
    <t>120</t>
  </si>
  <si>
    <t>767995116</t>
  </si>
  <si>
    <t>Montáž atypických zámečnických konstrukcí hmotnosti do 250 kg</t>
  </si>
  <si>
    <t>959225949</t>
  </si>
  <si>
    <t>montáž ocelových rámů</t>
  </si>
  <si>
    <t>pro vyztužení otvorů</t>
  </si>
  <si>
    <t>240*4</t>
  </si>
  <si>
    <t>121</t>
  </si>
  <si>
    <t>5530000R1</t>
  </si>
  <si>
    <t>Výroba a dodávka ocelových rámů pro vyztužení otvorů</t>
  </si>
  <si>
    <t>86261911</t>
  </si>
  <si>
    <t>122</t>
  </si>
  <si>
    <t>7670000R1</t>
  </si>
  <si>
    <t>Z1 - bezpečnostní kovový žebřík na střechu dle ČSN 74 3282 dl.11m, hmotnost 183kg viz popis v PD - montáž a dodávka vč.dopravy</t>
  </si>
  <si>
    <t>-142681969</t>
  </si>
  <si>
    <t>123</t>
  </si>
  <si>
    <t>7670000R2</t>
  </si>
  <si>
    <t>Z2 - bezpečnostní kovový žebřík na střechu dle ČSN 74 3282 dl.2,3m, hmotnost 35kg viz popis v PD - montáž a dodávka vč.dopravy</t>
  </si>
  <si>
    <t>1548273678</t>
  </si>
  <si>
    <t>124</t>
  </si>
  <si>
    <t>998767102</t>
  </si>
  <si>
    <t>Přesun hmot tonážní pro zámečnické konstrukce v objektech v do 12 m</t>
  </si>
  <si>
    <t>86941299</t>
  </si>
  <si>
    <t>776</t>
  </si>
  <si>
    <t>Podlahy povlakové</t>
  </si>
  <si>
    <t>125</t>
  </si>
  <si>
    <t>776111311</t>
  </si>
  <si>
    <t>Vysátí podkladu povlakových podlah</t>
  </si>
  <si>
    <t>1656589839</t>
  </si>
  <si>
    <t>skladba F4 - oprava stávajících podlah</t>
  </si>
  <si>
    <t>126</t>
  </si>
  <si>
    <t>776141114</t>
  </si>
  <si>
    <t>Vyrovnání podkladu povlakových podlah stěrkou pevnosti 20 MPa průměrná tl 10 mm</t>
  </si>
  <si>
    <t>-1926091863</t>
  </si>
  <si>
    <t>127</t>
  </si>
  <si>
    <t>776221111</t>
  </si>
  <si>
    <t>Lepení pásů z PVC standardním lepidlem</t>
  </si>
  <si>
    <t>-695089358</t>
  </si>
  <si>
    <t>14,15</t>
  </si>
  <si>
    <t>skladba F4</t>
  </si>
  <si>
    <t>128</t>
  </si>
  <si>
    <t>776411112</t>
  </si>
  <si>
    <t xml:space="preserve">Montáž obvodových soklíků výšky  do 100 mm</t>
  </si>
  <si>
    <t>571769258</t>
  </si>
  <si>
    <t>(1,2*2+1,6-1,1)*2</t>
  </si>
  <si>
    <t>(1,6+2,55*2)*2</t>
  </si>
  <si>
    <t>7,23*2+0,34</t>
  </si>
  <si>
    <t>129</t>
  </si>
  <si>
    <t>28411011</t>
  </si>
  <si>
    <t>PVC heterogenní zátěžová akustické antibakteriální,R10, zátěž 34/43</t>
  </si>
  <si>
    <t>-2096891833</t>
  </si>
  <si>
    <t>27,15*1,10+34*0,10*1,10</t>
  </si>
  <si>
    <t>130</t>
  </si>
  <si>
    <t>776421312</t>
  </si>
  <si>
    <t>Montáž přechodových lišt</t>
  </si>
  <si>
    <t>1404562153</t>
  </si>
  <si>
    <t>1,6*3+1,75</t>
  </si>
  <si>
    <t>131</t>
  </si>
  <si>
    <t>590000001</t>
  </si>
  <si>
    <t>Dodávka přechodové lišty mezi novou a původní podlahou</t>
  </si>
  <si>
    <t>1857322168</t>
  </si>
  <si>
    <t>132</t>
  </si>
  <si>
    <t>998776102</t>
  </si>
  <si>
    <t>Přesun hmot tonážní pro podlahy povlakové v objektech v do 12 m</t>
  </si>
  <si>
    <t>-1589337468</t>
  </si>
  <si>
    <t>783</t>
  </si>
  <si>
    <t>Dokončovací práce - nátěry</t>
  </si>
  <si>
    <t>133</t>
  </si>
  <si>
    <t>783314201</t>
  </si>
  <si>
    <t>Základní antikorozní jednonásobný syntetický standardní nátěr zámečnických konstrukcí</t>
  </si>
  <si>
    <t>1374930415</t>
  </si>
  <si>
    <t>nátěr ocelových rámů</t>
  </si>
  <si>
    <t>240*32/1000*4</t>
  </si>
  <si>
    <t>134</t>
  </si>
  <si>
    <t>783827101</t>
  </si>
  <si>
    <t>Krycí jednonásobný akrylátový nátěr hladkých betonových povrchů</t>
  </si>
  <si>
    <t>-1549718574</t>
  </si>
  <si>
    <t>1,60*1,95</t>
  </si>
  <si>
    <t>skladba F3</t>
  </si>
  <si>
    <t>1,6*1,6</t>
  </si>
  <si>
    <t>stěny</t>
  </si>
  <si>
    <t>9,80*(1,95*2+1,6*2)</t>
  </si>
  <si>
    <t>1,80*1,6*4</t>
  </si>
  <si>
    <t>strop</t>
  </si>
  <si>
    <t>3,12</t>
  </si>
  <si>
    <t>135</t>
  </si>
  <si>
    <t>7838200R1</t>
  </si>
  <si>
    <t>Olejový nátěr omítky s plastickým povrchem</t>
  </si>
  <si>
    <t>1295217395</t>
  </si>
  <si>
    <t>1,20*(0,8*2+1,6-1,1)</t>
  </si>
  <si>
    <t>1,20*(0,8*2+1,6-1,1+1,6+2,55*2-1,1)</t>
  </si>
  <si>
    <t>1,20*(1,6+2,55*2-1,1)</t>
  </si>
  <si>
    <t>784</t>
  </si>
  <si>
    <t>Dokončovací práce - malby a tapety</t>
  </si>
  <si>
    <t>136</t>
  </si>
  <si>
    <t>784211101</t>
  </si>
  <si>
    <t>Dvojnásobné bílé malby ze směsí za mokra výborně otěruvzdorných v místnostech výšky do 3,80 m</t>
  </si>
  <si>
    <t>1442506509</t>
  </si>
  <si>
    <t>stropy vč.rezervy</t>
  </si>
  <si>
    <t>50-0,02</t>
  </si>
  <si>
    <t>stěny vč.rezervy</t>
  </si>
  <si>
    <t>34+102+10,50+20</t>
  </si>
  <si>
    <t>OTV</t>
  </si>
  <si>
    <t>Výplně otvorů</t>
  </si>
  <si>
    <t>137</t>
  </si>
  <si>
    <t>760000001</t>
  </si>
  <si>
    <t>O1 - kovové okno pevné 800x3000mm, barva bílá, izol.dvojsklo bezpečnostní čiré U=1,1W/m2k, spodní část protipožární EW 30 DP3, vnitřní parapet stavebně upraven, venkovní parapet Al plech lakovaný bílý rš 200mm - montáž a dodávka vč.dopravy</t>
  </si>
  <si>
    <t>1845537666</t>
  </si>
  <si>
    <t xml:space="preserve">Součástí dodávky výplní otvorů jsou veškeré pomocné konstrukce, kotvící prvky a </t>
  </si>
  <si>
    <t>doplňky viz popis v PD.</t>
  </si>
  <si>
    <t>138</t>
  </si>
  <si>
    <t>760000002</t>
  </si>
  <si>
    <t>O2 - plastové okno pevné 400x2200mm, barva bílá, izol.dvojsklo bezpečnostní čiré U=1,1W/m2K , vnitřní parapet plast.bíly rš 125mm, venkovní parapet Al plech lakovaný bílý rš 200mm - montáž a dodávka vč.dopravy</t>
  </si>
  <si>
    <t>-102496487</t>
  </si>
  <si>
    <t>139</t>
  </si>
  <si>
    <t>760000003</t>
  </si>
  <si>
    <t>O3 - plastové okno výklopné a otevíravé 1200x1300mm, barva bílá, izol.dvojsklo čiré U=1,1W/m2K, vč.kování, vnitřní parapet plast.bílý rš 100mm, venkovní parapet Al plech lakovaný bílý rš 400mm - montáž a dodávka vč.dopravy</t>
  </si>
  <si>
    <t>1878129352</t>
  </si>
  <si>
    <t>140</t>
  </si>
  <si>
    <t>760000004</t>
  </si>
  <si>
    <t>O4 - plastové okno výklopné a otevíravé 1200x2300mm, barva bílá, izol.dvojsklo čiré U=1,1 W/m2K, vč.kování, vnitřní parapet plast.bílý rš 400mm, venkovní parapet Al plech lakovaný bílý rš 400mm - montáž a dodávka vč.dopravy</t>
  </si>
  <si>
    <t>-1109038111</t>
  </si>
  <si>
    <t>141</t>
  </si>
  <si>
    <t>760000005</t>
  </si>
  <si>
    <t>O5 - plastové okno výklopné a otevíravé 2850x2300mm, barva bílá, izol.dvojsklo čiré U=1,1 W/m2K, vč.kování, vnitřní parapet plast.bílý rš 100mm, venkovní parapet Al plech lakovaný bílý rš 400mm - montáž a dodávka vč.dopravy</t>
  </si>
  <si>
    <t>-1151065221</t>
  </si>
  <si>
    <t>142</t>
  </si>
  <si>
    <t>760000006</t>
  </si>
  <si>
    <t>V1 - plastové vnější 1-kř.dveře plné otevíravé 650x1750mm barva bílá, U=1,1 W/m2K, vč.kování, vč.stavěče dvří, vč.zárubně plastové - montáž a dodávka vč.dopravy</t>
  </si>
  <si>
    <t>1527111434</t>
  </si>
  <si>
    <t>DEM</t>
  </si>
  <si>
    <t>Demontáže</t>
  </si>
  <si>
    <t>143</t>
  </si>
  <si>
    <t>900000001</t>
  </si>
  <si>
    <t>Demontáž všech stávajících zařizovacích předmětů a veškerého vnitřního vybavení místností, uzavření přívodů všech médií v místě bourání</t>
  </si>
  <si>
    <t>1263531119</t>
  </si>
  <si>
    <t>144</t>
  </si>
  <si>
    <t>900000002</t>
  </si>
  <si>
    <t>Kontrola a odpojení všech instalací v místě bourání</t>
  </si>
  <si>
    <t>-242924006</t>
  </si>
  <si>
    <t>145</t>
  </si>
  <si>
    <t>900000003</t>
  </si>
  <si>
    <t>Dočasné odpojení a demontáž radiátorů (4ks) v místě bourání</t>
  </si>
  <si>
    <t>1086577600</t>
  </si>
  <si>
    <t>146</t>
  </si>
  <si>
    <t>764004861</t>
  </si>
  <si>
    <t>Demontáž svodu do suti</t>
  </si>
  <si>
    <t>2130770881</t>
  </si>
  <si>
    <t>147</t>
  </si>
  <si>
    <t>767000001</t>
  </si>
  <si>
    <t>Demontáž žebříku na střechu</t>
  </si>
  <si>
    <t>218560847</t>
  </si>
  <si>
    <t>148</t>
  </si>
  <si>
    <t>776201812</t>
  </si>
  <si>
    <t>Demontáž lepených povlakových podlah s podložkou ručně</t>
  </si>
  <si>
    <t>722550068</t>
  </si>
  <si>
    <t>2.NP</t>
  </si>
  <si>
    <t>7,23*1,725+0,528</t>
  </si>
  <si>
    <t>Práce a dodávky M</t>
  </si>
  <si>
    <t>VTH</t>
  </si>
  <si>
    <t>Výtah</t>
  </si>
  <si>
    <t>149</t>
  </si>
  <si>
    <t>VTH 01</t>
  </si>
  <si>
    <t>Montáž a dodávka osobního výtahu vč. všech dopňků a jeho uvedení do provozu</t>
  </si>
  <si>
    <t>1336030196</t>
  </si>
  <si>
    <t>B - Nové uspořádání a vybavení dílny vč.zázemí - stavební část</t>
  </si>
  <si>
    <t xml:space="preserve">    766 - Konstrukce truhlářské</t>
  </si>
  <si>
    <t xml:space="preserve">    777 - Podlahy lité</t>
  </si>
  <si>
    <t>VYB - Vybavení</t>
  </si>
  <si>
    <t>612325421</t>
  </si>
  <si>
    <t>Oprava vnitřní vápenocementové štukové omítky stěn v rozsahu plochy do 10%</t>
  </si>
  <si>
    <t>941943772</t>
  </si>
  <si>
    <t>dílna + sklad</t>
  </si>
  <si>
    <t>3,25*(9,30*2+7,32*2+0,4*2*2+0,3*2*2)</t>
  </si>
  <si>
    <t>3,25*(7,20*2+2,53*2)</t>
  </si>
  <si>
    <t>-0,8*2,0-0,9*2,0*4-1,1*2,0+17,9</t>
  </si>
  <si>
    <t>187,0*0,05+0,375</t>
  </si>
  <si>
    <t>61247300R</t>
  </si>
  <si>
    <t>-1470673116</t>
  </si>
  <si>
    <t>2,0*4</t>
  </si>
  <si>
    <t>-1863958452</t>
  </si>
  <si>
    <t>skladba F7</t>
  </si>
  <si>
    <t>63245300R</t>
  </si>
  <si>
    <t xml:space="preserve">Potěr cementový litý tl do 70 mm </t>
  </si>
  <si>
    <t>2017733916</t>
  </si>
  <si>
    <t>632451232</t>
  </si>
  <si>
    <t>Potěr cementový samonivelační litý tl do 40 mm</t>
  </si>
  <si>
    <t>-905912388</t>
  </si>
  <si>
    <t>skladba F7 - průměrná tl. 40 mm</t>
  </si>
  <si>
    <t>1894061710</t>
  </si>
  <si>
    <t>1674322026</t>
  </si>
  <si>
    <t>965042241</t>
  </si>
  <si>
    <t>Bourání mazanin betonových tl přes 100 mm plochy přes 4 m2</t>
  </si>
  <si>
    <t>-404164517</t>
  </si>
  <si>
    <t>0,15*85</t>
  </si>
  <si>
    <t>12,75*0,1+0,975</t>
  </si>
  <si>
    <t>978059541</t>
  </si>
  <si>
    <t>Odsekání a odebrání obkladů stěn z vnitřních obkládaček plochy přes 1 m2</t>
  </si>
  <si>
    <t>-2052820838</t>
  </si>
  <si>
    <t>1,50*2,0</t>
  </si>
  <si>
    <t>977151128</t>
  </si>
  <si>
    <t>Jádrové vrty diamantovými korunkami do D 300 mm do stavebních materiálů</t>
  </si>
  <si>
    <t>-824323710</t>
  </si>
  <si>
    <t>pro VZT potrubí</t>
  </si>
  <si>
    <t>0,15*2+0,40</t>
  </si>
  <si>
    <t>575010245</t>
  </si>
  <si>
    <t>1885294194</t>
  </si>
  <si>
    <t>-828074028</t>
  </si>
  <si>
    <t>-1752207755</t>
  </si>
  <si>
    <t>34,456*29</t>
  </si>
  <si>
    <t>-1710528043</t>
  </si>
  <si>
    <t>-1307557855</t>
  </si>
  <si>
    <t>skladba F7 - 50% plochy</t>
  </si>
  <si>
    <t>85*0,50</t>
  </si>
  <si>
    <t>111631500</t>
  </si>
  <si>
    <t>lak asfaltový ALP/9 (MJ t) bal 9 kg</t>
  </si>
  <si>
    <t>1427621843</t>
  </si>
  <si>
    <t>42,5*0,0003</t>
  </si>
  <si>
    <t>283533559</t>
  </si>
  <si>
    <t>628522640</t>
  </si>
  <si>
    <t>pás s modifikovaným asfaltem tl.4mm</t>
  </si>
  <si>
    <t>-1729199279</t>
  </si>
  <si>
    <t>42,50*1,15+0,12</t>
  </si>
  <si>
    <t>185805633</t>
  </si>
  <si>
    <t>-1013773246</t>
  </si>
  <si>
    <t>28375673</t>
  </si>
  <si>
    <t>deska pro kročejový útlum tl 30mm</t>
  </si>
  <si>
    <t>562192946</t>
  </si>
  <si>
    <t>85*1,02+0,30</t>
  </si>
  <si>
    <t>-38435409</t>
  </si>
  <si>
    <t>7,32*2+9,30*2+2,53*2+7,20*2</t>
  </si>
  <si>
    <t>52,7*0,1+0,03</t>
  </si>
  <si>
    <t>6314027R</t>
  </si>
  <si>
    <t xml:space="preserve">pásek okrajový izolační minerální  podlah š 80mm tl 5mm</t>
  </si>
  <si>
    <t>1841321652</t>
  </si>
  <si>
    <t>58,0*1,05+0,1</t>
  </si>
  <si>
    <t>-11719667</t>
  </si>
  <si>
    <t>Zpětné osazení radiátorů (4ks) vč.potřebných úprav a nátěrů</t>
  </si>
  <si>
    <t>-1916687529</t>
  </si>
  <si>
    <t>763431001</t>
  </si>
  <si>
    <t>Montáž minerálního podhledu s vyjímatelnými panely vel. do 0,36 m2 na zavěšený viditelný rošt</t>
  </si>
  <si>
    <t>1937265881</t>
  </si>
  <si>
    <t>6,62*8,80+1,20*0,50</t>
  </si>
  <si>
    <t>58,8*0,02+0,968</t>
  </si>
  <si>
    <t>5903600R</t>
  </si>
  <si>
    <t xml:space="preserve">panel akustický minerální viditelný zapuštený Al rošt bílá rastr 600x600 mm  tl 20mm</t>
  </si>
  <si>
    <t>1415911409</t>
  </si>
  <si>
    <t>dodávka, doprava k pol.763431001, ztratné 5%</t>
  </si>
  <si>
    <t>61,0*1,05</t>
  </si>
  <si>
    <t>-1811585240</t>
  </si>
  <si>
    <t>mimo kazetový podhled</t>
  </si>
  <si>
    <t>30,0</t>
  </si>
  <si>
    <t>-482965107</t>
  </si>
  <si>
    <t>30+0,40*22</t>
  </si>
  <si>
    <t>763131721</t>
  </si>
  <si>
    <t>SDK podhled skoková změna v do 0,5 m</t>
  </si>
  <si>
    <t>-645430294</t>
  </si>
  <si>
    <t>8,8+5,40+0,50+7,20+0,1</t>
  </si>
  <si>
    <t>763172315</t>
  </si>
  <si>
    <t>Montáž revizních dvířek SDK kcí vel. 600x600 mm</t>
  </si>
  <si>
    <t>-272614344</t>
  </si>
  <si>
    <t>590307140</t>
  </si>
  <si>
    <t>dvířka revizní 600 x 600 mm</t>
  </si>
  <si>
    <t>1838987558</t>
  </si>
  <si>
    <t>-2062649613</t>
  </si>
  <si>
    <t>766</t>
  </si>
  <si>
    <t>Konstrukce truhlářské</t>
  </si>
  <si>
    <t>7660000R1</t>
  </si>
  <si>
    <t>Výměna dveřního kování (kovové) - montáž, dodávka</t>
  </si>
  <si>
    <t>368515942</t>
  </si>
  <si>
    <t>7660000R2</t>
  </si>
  <si>
    <t>Okenní parapety - deska lamino tl.18 mm šířka 420 mm, ABS hrana tl.2 mm + podélná větrací mřížka v délce 7 m + kovová podnož s přední výztuhou pod pd - montáž, dodávka, doprava vč.doplňků</t>
  </si>
  <si>
    <t>1712137883</t>
  </si>
  <si>
    <t>998766102</t>
  </si>
  <si>
    <t>Přesun hmot tonážní pro konstrukce truhlářské v objektech v do 12 m</t>
  </si>
  <si>
    <t>-412491464</t>
  </si>
  <si>
    <t>777</t>
  </si>
  <si>
    <t>Podlahy lité</t>
  </si>
  <si>
    <t>777611121</t>
  </si>
  <si>
    <t>Krycí epoxidový průmyslový nátěr podlahy</t>
  </si>
  <si>
    <t>-118243735</t>
  </si>
  <si>
    <t>skladba F7 -dvojnásobný nátěr</t>
  </si>
  <si>
    <t>85,0*2</t>
  </si>
  <si>
    <t>998777102</t>
  </si>
  <si>
    <t>Přesun hmot tonážní pro podlahy lité v objektech v do 12 m</t>
  </si>
  <si>
    <t>2033333429</t>
  </si>
  <si>
    <t>783301303</t>
  </si>
  <si>
    <t>Bezoplachové odrezivění zámečnických konstrukcí</t>
  </si>
  <si>
    <t>-12927200</t>
  </si>
  <si>
    <t>stávající zárubně</t>
  </si>
  <si>
    <t>783314101</t>
  </si>
  <si>
    <t>Základní jednonásobný syntetický nátěr zámečnických konstrukcí</t>
  </si>
  <si>
    <t>1852189173</t>
  </si>
  <si>
    <t>783315101</t>
  </si>
  <si>
    <t>Mezinátěr jednonásobný syntetický standardní zámečnických konstrukcí</t>
  </si>
  <si>
    <t>1343704207</t>
  </si>
  <si>
    <t>783317101</t>
  </si>
  <si>
    <t>Krycí jednonásobný syntetický standardní nátěr zámečnických konstrukcí</t>
  </si>
  <si>
    <t>1693769619</t>
  </si>
  <si>
    <t>783101203</t>
  </si>
  <si>
    <t>Jemné obroušení podkladu truhlářských konstrukcí před provedením nátěru</t>
  </si>
  <si>
    <t>1655305965</t>
  </si>
  <si>
    <t>stávající dveřní křídla</t>
  </si>
  <si>
    <t>0,80*2,0*2</t>
  </si>
  <si>
    <t>0,90*2*4*2</t>
  </si>
  <si>
    <t>17,6*0,1+0,64</t>
  </si>
  <si>
    <t>783114101</t>
  </si>
  <si>
    <t>Základní jednonásobný syntetický nátěr truhlářských konstrukcí</t>
  </si>
  <si>
    <t>-863135054</t>
  </si>
  <si>
    <t>783117101</t>
  </si>
  <si>
    <t>Krycí jednonásobný syntetický nátěr truhlářských konstrukcí</t>
  </si>
  <si>
    <t>-175734417</t>
  </si>
  <si>
    <t>-204427708</t>
  </si>
  <si>
    <t>2,0*(7,32*2+9,30*2+2,53*2+7,20*2-0,8*2-0,9*4)</t>
  </si>
  <si>
    <t>95,0*0,05+0,25</t>
  </si>
  <si>
    <t>-1944156252</t>
  </si>
  <si>
    <t>stropy mimo kazetový podhled</t>
  </si>
  <si>
    <t>34,80</t>
  </si>
  <si>
    <t xml:space="preserve">stěny </t>
  </si>
  <si>
    <t>(3,10-2,0)*(8,80*2+7,32*2+7,20*2+2,53*2+0,4*2*2+0,3*2*2)+6,05</t>
  </si>
  <si>
    <t>Demontáž veškerého stávajícího vnitřního vybavení dílny, vč.dřezu s baterií, vč.svítidel</t>
  </si>
  <si>
    <t>791026766</t>
  </si>
  <si>
    <t>632780295</t>
  </si>
  <si>
    <t>Dočasné odpojení a demontáž radiátorů (4ks) v místě oprav</t>
  </si>
  <si>
    <t>-112373184</t>
  </si>
  <si>
    <t>538634876</t>
  </si>
  <si>
    <t>17,43+67,03+0,54</t>
  </si>
  <si>
    <t>713120811</t>
  </si>
  <si>
    <t xml:space="preserve">Odstranění tepelné izolace podlah volně kladené z vláknitých materiálů </t>
  </si>
  <si>
    <t>1054240983</t>
  </si>
  <si>
    <t>711131811</t>
  </si>
  <si>
    <t>Odstranění izolace proti zemní vlhkosti vodorovné</t>
  </si>
  <si>
    <t>1101517609</t>
  </si>
  <si>
    <t>lepenka</t>
  </si>
  <si>
    <t>izolace proti vodě</t>
  </si>
  <si>
    <t>85/2</t>
  </si>
  <si>
    <t>VYB</t>
  </si>
  <si>
    <t>Vybavení</t>
  </si>
  <si>
    <t>090000001</t>
  </si>
  <si>
    <t xml:space="preserve">Vybavení dílen pro výuku elektro nářadím - přenos ze  samostatného rozpočtu  (viz. příloha č.1)</t>
  </si>
  <si>
    <t>-523274843</t>
  </si>
  <si>
    <t>090000002</t>
  </si>
  <si>
    <t xml:space="preserve">Vybavení dílen pro výuku ručním nářadím  - přenos ze  samostatného rozpočtu  (viz. příloha č.2)</t>
  </si>
  <si>
    <t>-2005532996</t>
  </si>
  <si>
    <t>090000003</t>
  </si>
  <si>
    <t xml:space="preserve">Vybavení dílen nábytkem  - přenos ze  samostatného rozpočtu  (viz. příloha č.3)</t>
  </si>
  <si>
    <t>-2018006754</t>
  </si>
  <si>
    <t>090000004</t>
  </si>
  <si>
    <t>Jednodílná magnetická tabule s dvouvrstvým keram.povrchem e3 nejvyšší kvality, vel.200x120 cm tl. 22 mm, bílá - montáž, dodávka, doprava</t>
  </si>
  <si>
    <t>-1193106682</t>
  </si>
  <si>
    <t xml:space="preserve">C1 - ZTI - Nová přípojka dešťové kanalizace   (přístavba výtahu)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</si>
  <si>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</si>
  <si>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</si>
  <si>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</si>
  <si>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</si>
  <si>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721 - Zdravotechnika - vnitřní kanalizace</t>
  </si>
  <si>
    <t>113106023</t>
  </si>
  <si>
    <t>Rozebrání dlažeb při překopech komunikací pro pěší ze zámkové dlažby ručně</t>
  </si>
  <si>
    <t>893401520</t>
  </si>
  <si>
    <t>113107042</t>
  </si>
  <si>
    <t>Odstranění podkladu živičných tl 100 mm při překopech ručně</t>
  </si>
  <si>
    <t>1941997409</t>
  </si>
  <si>
    <t>132201101</t>
  </si>
  <si>
    <t>Hloubení rýh š do 600 mm v hornině tř. 3 objemu do 100 m3</t>
  </si>
  <si>
    <t>-580963052</t>
  </si>
  <si>
    <t>14,3*1,105*0,6</t>
  </si>
  <si>
    <t>132201109</t>
  </si>
  <si>
    <t>Příplatek za lepivost k hloubení rýh š do 600 mm v hornině tř. 3</t>
  </si>
  <si>
    <t>-689953437</t>
  </si>
  <si>
    <t>-1884515368</t>
  </si>
  <si>
    <t>1915021211</t>
  </si>
  <si>
    <t>"Lože" 14,3*0,6*0,1</t>
  </si>
  <si>
    <t>"Obsyp" 14,3*0,6*0,45</t>
  </si>
  <si>
    <t>162701109</t>
  </si>
  <si>
    <t>Příplatek k vodorovnému přemístění výkopku/sypaniny z horniny tř. 1 až 4 ZKD 1000 m přes 10000 m</t>
  </si>
  <si>
    <t>-952822804</t>
  </si>
  <si>
    <t>4,719*15</t>
  </si>
  <si>
    <t>-1782793582</t>
  </si>
  <si>
    <t>171201211</t>
  </si>
  <si>
    <t>1593932842</t>
  </si>
  <si>
    <t>4,719*2</t>
  </si>
  <si>
    <t>356017846</t>
  </si>
  <si>
    <t>9,481-4,719</t>
  </si>
  <si>
    <t>175151101</t>
  </si>
  <si>
    <t>Obsypání potrubí strojně sypaninou bez prohození, uloženou do 3 m</t>
  </si>
  <si>
    <t>-1860580750</t>
  </si>
  <si>
    <t>3,861-14,3*3,14*0,08*0,08</t>
  </si>
  <si>
    <t>58341341</t>
  </si>
  <si>
    <t>kamenivo drcené drobné frakce 0/4</t>
  </si>
  <si>
    <t>-1169287004</t>
  </si>
  <si>
    <t>3,574*1,1*1,02</t>
  </si>
  <si>
    <t>181411131</t>
  </si>
  <si>
    <t>Založení parkového trávníku výsevem plochy do 1000 m2 v rovině a ve svahu do 1:5</t>
  </si>
  <si>
    <t>-1054081411</t>
  </si>
  <si>
    <t>00572410</t>
  </si>
  <si>
    <t>osivo směs travní parková</t>
  </si>
  <si>
    <t>-1982726448</t>
  </si>
  <si>
    <t>15*0,015 "Přepočtené koeficientem množství</t>
  </si>
  <si>
    <t>451573111</t>
  </si>
  <si>
    <t>Lože pod potrubí otevřený výkop ze štěrkopísku</t>
  </si>
  <si>
    <t>1062496598</t>
  </si>
  <si>
    <t>0,86</t>
  </si>
  <si>
    <t>Komunikace pozemní</t>
  </si>
  <si>
    <t>566901144</t>
  </si>
  <si>
    <t>Vyspravení podkladu po překopech ing sítí plochy do 15 m2 kamenivem hrubým drceným tl. 250 mm</t>
  </si>
  <si>
    <t>2048723658</t>
  </si>
  <si>
    <t>572330111</t>
  </si>
  <si>
    <t>Vyspravení krytu komunikací po překopech plochy do 15 m2 obalovaným kamenivem tl 50 mm</t>
  </si>
  <si>
    <t>-888704716</t>
  </si>
  <si>
    <t>572340111</t>
  </si>
  <si>
    <t>Vyspravení krytu komunikací po překopech plochy do 15 m2 asfaltovým betonem ACO (AB) tl 50 mm</t>
  </si>
  <si>
    <t>1246832300</t>
  </si>
  <si>
    <t>596211110</t>
  </si>
  <si>
    <t>Kladení zámkové dlažby komunikací pro pěší tl 60 mm skupiny A pl do 50 m2</t>
  </si>
  <si>
    <t>-1052495525</t>
  </si>
  <si>
    <t>Ostatní konstrukce a práce, bourání</t>
  </si>
  <si>
    <t>919735112</t>
  </si>
  <si>
    <t>Řezání stávajícího živičného krytu hl do 100 mm</t>
  </si>
  <si>
    <t>-1710489644</t>
  </si>
  <si>
    <t>997</t>
  </si>
  <si>
    <t>Přesun sutě</t>
  </si>
  <si>
    <t>997002611</t>
  </si>
  <si>
    <t>Nakládání suti a vybouraných hmot</t>
  </si>
  <si>
    <t>2006760097</t>
  </si>
  <si>
    <t>236864442</t>
  </si>
  <si>
    <t>Příplatek k odvozu suti a vybouraných hmot na skládku ZKD 1 km přes 1 km</t>
  </si>
  <si>
    <t>1317713411</t>
  </si>
  <si>
    <t>0,724*24</t>
  </si>
  <si>
    <t>Poplatek za uložení na skládce (skládkovné) stavebního odpadu směsného kód odpadu 170 904</t>
  </si>
  <si>
    <t>-1140909111</t>
  </si>
  <si>
    <t>998</t>
  </si>
  <si>
    <t>Přesun hmot</t>
  </si>
  <si>
    <t>998276101</t>
  </si>
  <si>
    <t>Přesun hmot pro trubní vedení z trub z plastických hmot otevřený výkop</t>
  </si>
  <si>
    <t>1580152617</t>
  </si>
  <si>
    <t>721</t>
  </si>
  <si>
    <t>Zdravotechnika - vnitřní kanalizace</t>
  </si>
  <si>
    <t>721140802</t>
  </si>
  <si>
    <t>Demontáž potrubí litinové do DN 100</t>
  </si>
  <si>
    <t>-1747309882</t>
  </si>
  <si>
    <t>721210822</t>
  </si>
  <si>
    <t>Demontáž vpustí střešních DN 100</t>
  </si>
  <si>
    <t>1142229423</t>
  </si>
  <si>
    <t>721-x1</t>
  </si>
  <si>
    <t>Potrubí kameninové - vsazení odbočky DN 150</t>
  </si>
  <si>
    <t>64588836</t>
  </si>
  <si>
    <t>721-x2</t>
  </si>
  <si>
    <t>Přechod kanal. PVC KGUSM 150 PVC/K</t>
  </si>
  <si>
    <t>-1239422270</t>
  </si>
  <si>
    <t>721173401</t>
  </si>
  <si>
    <t>Potrubí kanalizační z PVC SN 4 svodné DN 110</t>
  </si>
  <si>
    <t>-1115351012</t>
  </si>
  <si>
    <t>721173403</t>
  </si>
  <si>
    <t>Potrubí kanalizační z PVC SN 4 svodné DN 160</t>
  </si>
  <si>
    <t>1947994562</t>
  </si>
  <si>
    <t>721242105</t>
  </si>
  <si>
    <t>Lapač střešních splavenin z PP se zápachovou klapkou a lapacím košem DN 110</t>
  </si>
  <si>
    <t>-1131680442</t>
  </si>
  <si>
    <t>721290111</t>
  </si>
  <si>
    <t>Zkouška těsnosti potrubí kanalizace vodou do DN 125</t>
  </si>
  <si>
    <t>245896227</t>
  </si>
  <si>
    <t>721290112</t>
  </si>
  <si>
    <t>Zkouška těsnosti potrubí kanalizace vodou do DN 200</t>
  </si>
  <si>
    <t>456405019</t>
  </si>
  <si>
    <t>998721201</t>
  </si>
  <si>
    <t>Přesun hmot procentní pro vnitřní kanalizace v objektech v do 6 m</t>
  </si>
  <si>
    <t>%</t>
  </si>
  <si>
    <t>924782819</t>
  </si>
  <si>
    <t>C2 - ZTI - Dílny</t>
  </si>
  <si>
    <t xml:space="preserve">    722 - Zdravotechnika - vnitřní vodovod</t>
  </si>
  <si>
    <t xml:space="preserve">    725 - Zdravotechnika - zařizovací předměty</t>
  </si>
  <si>
    <t>009-x1</t>
  </si>
  <si>
    <t>VRN - stavební přípomoc</t>
  </si>
  <si>
    <t>soubor</t>
  </si>
  <si>
    <t>-1946881094</t>
  </si>
  <si>
    <t>997013211</t>
  </si>
  <si>
    <t>Vnitrostaveništní doprava suti a vybouraných hmot pro budovy v do 6 m ručně</t>
  </si>
  <si>
    <t>1044248330</t>
  </si>
  <si>
    <t>-727583820</t>
  </si>
  <si>
    <t>-1598616700</t>
  </si>
  <si>
    <t>1588975548</t>
  </si>
  <si>
    <t>0,052*24</t>
  </si>
  <si>
    <t>620426314</t>
  </si>
  <si>
    <t>721171803</t>
  </si>
  <si>
    <t>Demontáž potrubí z PVC do D 75</t>
  </si>
  <si>
    <t>1308047492</t>
  </si>
  <si>
    <t>Potrubí PVC odpadní propojení D 63</t>
  </si>
  <si>
    <t>458783150</t>
  </si>
  <si>
    <t>721174042</t>
  </si>
  <si>
    <t>Potrubí kanalizační z PP připojovací DN 40</t>
  </si>
  <si>
    <t>-274115145</t>
  </si>
  <si>
    <t>721174043</t>
  </si>
  <si>
    <t>Potrubí kanalizační z PP připojovací DN 50</t>
  </si>
  <si>
    <t>1706079349</t>
  </si>
  <si>
    <t>721194104</t>
  </si>
  <si>
    <t>Vyvedení a upevnění odpadních výpustek DN 40</t>
  </si>
  <si>
    <t>1587964356</t>
  </si>
  <si>
    <t>721194105</t>
  </si>
  <si>
    <t>Vyvedení a upevnění odpadních výpustek DN 50</t>
  </si>
  <si>
    <t>-702609825</t>
  </si>
  <si>
    <t>2137099797</t>
  </si>
  <si>
    <t>998721101</t>
  </si>
  <si>
    <t>Přesun hmot tonážní pro vnitřní kanalizace v objektech v do 6 m</t>
  </si>
  <si>
    <t>-1541035109</t>
  </si>
  <si>
    <t>722</t>
  </si>
  <si>
    <t>Zdravotechnika - vnitřní vodovod</t>
  </si>
  <si>
    <t>722130801</t>
  </si>
  <si>
    <t>Demontáž potrubí ocelové pozinkované závitové do DN 25</t>
  </si>
  <si>
    <t>535321931</t>
  </si>
  <si>
    <t>722174002</t>
  </si>
  <si>
    <t>Potrubí vodovodní plastové PPR svar polyfuze PN 16 D 20 x 2,8 mm</t>
  </si>
  <si>
    <t>-1339758560</t>
  </si>
  <si>
    <t>722190401</t>
  </si>
  <si>
    <t>Vyvedení a upevnění výpustku do DN 25</t>
  </si>
  <si>
    <t>1576618412</t>
  </si>
  <si>
    <t>722220121</t>
  </si>
  <si>
    <t>Nástěnka pro baterii G 1/2 s jedním závitem</t>
  </si>
  <si>
    <t>pár</t>
  </si>
  <si>
    <t>1365831094</t>
  </si>
  <si>
    <t>722290226</t>
  </si>
  <si>
    <t>Zkouška těsnosti vodovodního potrubí závitového do DN 50</t>
  </si>
  <si>
    <t>1836011787</t>
  </si>
  <si>
    <t>722290234</t>
  </si>
  <si>
    <t>Proplach a dezinfekce vodovodního potrubí do DN 80</t>
  </si>
  <si>
    <t>-1403925208</t>
  </si>
  <si>
    <t>998722101</t>
  </si>
  <si>
    <t>Přesun hmot tonážní pro vnitřní vodovod v objektech v do 6 m</t>
  </si>
  <si>
    <t>1475455205</t>
  </si>
  <si>
    <t>725</t>
  </si>
  <si>
    <t>Zdravotechnika - zařizovací předměty</t>
  </si>
  <si>
    <t>725210821</t>
  </si>
  <si>
    <t>Demontáž umyvadel bez výtokových armatur</t>
  </si>
  <si>
    <t>1084939668</t>
  </si>
  <si>
    <t>725310823</t>
  </si>
  <si>
    <t>Demontáž dřez jednoduchý vestavěný v kuchyňských sestavách bez výtokových armatur</t>
  </si>
  <si>
    <t>-81728422</t>
  </si>
  <si>
    <t>725820802</t>
  </si>
  <si>
    <t>Demontáž baterie stojánkové do jednoho otvoru</t>
  </si>
  <si>
    <t>1310433994</t>
  </si>
  <si>
    <t>725211601</t>
  </si>
  <si>
    <t>Umyvadlo keramické bílé šířky 500 mm bez krytu na sifon připevněné na stěnu šrouby</t>
  </si>
  <si>
    <t>-1340608255</t>
  </si>
  <si>
    <t>725311111</t>
  </si>
  <si>
    <t>Dřez jednoduchý keramický se zápachovou uzávěrkou 590x450 mm</t>
  </si>
  <si>
    <t>-1129912868</t>
  </si>
  <si>
    <t>725813111</t>
  </si>
  <si>
    <t>Ventil rohový bez připojovací trubičky nebo flexi hadičky G 1/2</t>
  </si>
  <si>
    <t>110565020</t>
  </si>
  <si>
    <t>725821325</t>
  </si>
  <si>
    <t>Baterie dřezová stojánková páková s otáčivým kulatým ústím a délkou ramínka 220 mm</t>
  </si>
  <si>
    <t>1469063553</t>
  </si>
  <si>
    <t>725822611</t>
  </si>
  <si>
    <t>Baterie umyvadlová stojánková páková bez výpusti</t>
  </si>
  <si>
    <t>227334361</t>
  </si>
  <si>
    <t>725861102</t>
  </si>
  <si>
    <t>Zápachová uzávěrka pro umyvadla DN 40</t>
  </si>
  <si>
    <t>-307038440</t>
  </si>
  <si>
    <t>998725101</t>
  </si>
  <si>
    <t>Přesun hmot tonážní pro zařizovací předměty v objektech v do 6 m</t>
  </si>
  <si>
    <t>-521429445</t>
  </si>
  <si>
    <t>D - Slaboproud</t>
  </si>
  <si>
    <t>SLA - Slaboproud</t>
  </si>
  <si>
    <t>SLA</t>
  </si>
  <si>
    <t>SLA 01</t>
  </si>
  <si>
    <t>Slaboproud - Dílny - přenos ze samostatného rozpočtu - viz příloha</t>
  </si>
  <si>
    <t>187600534</t>
  </si>
  <si>
    <t>E - Silnoproud</t>
  </si>
  <si>
    <t>SIL - Silnoproud</t>
  </si>
  <si>
    <t>SIL</t>
  </si>
  <si>
    <t>SIL 01</t>
  </si>
  <si>
    <t>Silnoproud - Dílny - přenos ze samostatného rozpočtu - viz příloha</t>
  </si>
  <si>
    <t>-1286605247</t>
  </si>
  <si>
    <t>SIL 02</t>
  </si>
  <si>
    <t>Silnoproud - Výtah - přenos ze samostatného rozpočtu - viz příloha</t>
  </si>
  <si>
    <t>-761357259</t>
  </si>
  <si>
    <t>F - Vzduchotechnika</t>
  </si>
  <si>
    <t>VZT - Vzduchotechnika</t>
  </si>
  <si>
    <t>VZT</t>
  </si>
  <si>
    <t>VZT 01</t>
  </si>
  <si>
    <t>Vzduchotechnika_Dílny - přenos ze samostatného rozpočtu - viz příloha</t>
  </si>
  <si>
    <t>-85052210</t>
  </si>
  <si>
    <t>G - VRN</t>
  </si>
  <si>
    <t>VRN - Vedlejší rozpočtové náklady</t>
  </si>
  <si>
    <t>Vedlejší rozpočtové náklady</t>
  </si>
  <si>
    <t>012103000a</t>
  </si>
  <si>
    <t>Vytyčení základních směrových a výškových bodů stavby</t>
  </si>
  <si>
    <t>1024</t>
  </si>
  <si>
    <t>90231085</t>
  </si>
  <si>
    <t>pro všechy SO</t>
  </si>
  <si>
    <t>012103000b</t>
  </si>
  <si>
    <t xml:space="preserve">Výškové a polohové vytýčení všech inženýrských sítí na staveništi a jejich ověření u správců </t>
  </si>
  <si>
    <t>404236976</t>
  </si>
  <si>
    <t>013254000</t>
  </si>
  <si>
    <t>Dokumentace skutečného provedení stavby</t>
  </si>
  <si>
    <t>1775137075</t>
  </si>
  <si>
    <t>013294000</t>
  </si>
  <si>
    <t>Ostatní dokumentace</t>
  </si>
  <si>
    <t>-1010806470</t>
  </si>
  <si>
    <t xml:space="preserve">- dílenská dokumentace konstrukce ocel. konstrukcí  a zámečnických prvků, podhledů apod</t>
  </si>
  <si>
    <t>- případně další PD požadovaná dílenské dokumentace</t>
  </si>
  <si>
    <t>celkově :</t>
  </si>
  <si>
    <t>030001000</t>
  </si>
  <si>
    <t>Zařízení staveniště</t>
  </si>
  <si>
    <t>49433863</t>
  </si>
  <si>
    <t>- vybavení ZS</t>
  </si>
  <si>
    <t>033203000</t>
  </si>
  <si>
    <t>Energie pro zařízení staveniště</t>
  </si>
  <si>
    <t>-272239833</t>
  </si>
  <si>
    <t>- náklady na veškeré energie související s realizací akce, vč.připojení</t>
  </si>
  <si>
    <t>staveniště na inženýrské sítě</t>
  </si>
  <si>
    <t>034002000</t>
  </si>
  <si>
    <t>Zabezpečení staveniště</t>
  </si>
  <si>
    <t>-337015406</t>
  </si>
  <si>
    <t>- opatření k zajištění bezpečnosti účastníků realizace akce a veřejnosti</t>
  </si>
  <si>
    <t>(zejména zajištění staveniště, bezpečnostní tabulky apod.)</t>
  </si>
  <si>
    <t>- zebezpečení staveniště proti vniknutí cizich osob</t>
  </si>
  <si>
    <t>039002000</t>
  </si>
  <si>
    <t>Zrušení zařízení staveniště</t>
  </si>
  <si>
    <t>2063491083</t>
  </si>
  <si>
    <t xml:space="preserve"> - včetně úklidu a uvedení okolí stavby do původního stavu</t>
  </si>
  <si>
    <t>043103000</t>
  </si>
  <si>
    <t>Zkoušky bez rozlišení</t>
  </si>
  <si>
    <t>944990414</t>
  </si>
  <si>
    <t>- zkoušky požadované nebo doporučené výrobci nebo PD</t>
  </si>
  <si>
    <t>- další zkoušky neuvedené položkově budou oceněny zde</t>
  </si>
  <si>
    <t>044002000</t>
  </si>
  <si>
    <t>Revize</t>
  </si>
  <si>
    <t>484085315</t>
  </si>
  <si>
    <t xml:space="preserve">- revize  jsou uvedeny u jednotlivých profesí, v případě absence </t>
  </si>
  <si>
    <t>některé z nezbytně nutných zkoušek bude tato zkouška oceněna zde</t>
  </si>
  <si>
    <t>04520300R</t>
  </si>
  <si>
    <t>Zpracování návrhů provozních řádů příslušných zařízení zhotovitelem stavby</t>
  </si>
  <si>
    <t>1291094942</t>
  </si>
  <si>
    <t>045002000</t>
  </si>
  <si>
    <t>Kompletační a koordinační činnost</t>
  </si>
  <si>
    <t>1603043387</t>
  </si>
  <si>
    <t>071103000</t>
  </si>
  <si>
    <t>Provoz investora</t>
  </si>
  <si>
    <t>-1306792563</t>
  </si>
  <si>
    <t>091002000</t>
  </si>
  <si>
    <t>Ostatní náklady související s objektem</t>
  </si>
  <si>
    <t>1593273223</t>
  </si>
  <si>
    <t>- označení stavby cedulí s údaji o stavbě, uvedení staveniště do původního stavu</t>
  </si>
  <si>
    <t>094103000</t>
  </si>
  <si>
    <t>Náklady na plánované vyklizení objektu</t>
  </si>
  <si>
    <t>-794545157</t>
  </si>
  <si>
    <t>vystěhování veškerého nábytku a zařízení z upravovaných prostor na místo</t>
  </si>
  <si>
    <t xml:space="preserve">určené investorem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</si>
</sst>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TV19-043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ZŠ Masarykova, Ostrov - 2. etapa, rekonstr.učebny řemeslných oborů ve vazbě na zajištění bezbariérovosti školy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Ostrov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4. 12. 2019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7.9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BPO spol. s r.o.,Lidická 1239,36317 OSTROV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ROUND(SUM(AG95:AG102),2)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ROUND(SUM(AS95:AS102),2)</f>
        <v>0</v>
      </c>
      <c r="AT94" s="115">
        <f>ROUND(SUM(AV94:AW94),2)</f>
        <v>0</v>
      </c>
      <c r="AU94" s="116">
        <f>ROUND(SUM(AU95:AU102),5)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ROUND(SUM(AZ95:AZ102),2)</f>
        <v>0</v>
      </c>
      <c r="BA94" s="115">
        <f>ROUND(SUM(BA95:BA102),2)</f>
        <v>0</v>
      </c>
      <c r="BB94" s="115">
        <f>ROUND(SUM(BB95:BB102),2)</f>
        <v>0</v>
      </c>
      <c r="BC94" s="115">
        <f>ROUND(SUM(BC95:BC102),2)</f>
        <v>0</v>
      </c>
      <c r="BD94" s="117">
        <f>ROUND(SUM(BD95:BD102),2)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19</v>
      </c>
    </row>
    <row r="95" s="7" customFormat="1" ht="27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 - Bezbarierové propojen...'!J30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'A - Bezbarierové propojen...'!P143</f>
        <v>0</v>
      </c>
      <c r="AV95" s="129">
        <f>'A - Bezbarierové propojen...'!J33</f>
        <v>0</v>
      </c>
      <c r="AW95" s="129">
        <f>'A - Bezbarierové propojen...'!J34</f>
        <v>0</v>
      </c>
      <c r="AX95" s="129">
        <f>'A - Bezbarierové propojen...'!J35</f>
        <v>0</v>
      </c>
      <c r="AY95" s="129">
        <f>'A - Bezbarierové propojen...'!J36</f>
        <v>0</v>
      </c>
      <c r="AZ95" s="129">
        <f>'A - Bezbarierové propojen...'!F33</f>
        <v>0</v>
      </c>
      <c r="BA95" s="129">
        <f>'A - Bezbarierové propojen...'!F34</f>
        <v>0</v>
      </c>
      <c r="BB95" s="129">
        <f>'A - Bezbarierové propojen...'!F35</f>
        <v>0</v>
      </c>
      <c r="BC95" s="129">
        <f>'A - Bezbarierové propojen...'!F36</f>
        <v>0</v>
      </c>
      <c r="BD95" s="131">
        <f>'A - Bezbarierové propojen...'!F37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19</v>
      </c>
      <c r="CM95" s="132" t="s">
        <v>89</v>
      </c>
    </row>
    <row r="96" s="7" customFormat="1" ht="27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'B - Nové uspořádání a vyb...'!J30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'B - Nové uspořádání a vyb...'!P134</f>
        <v>0</v>
      </c>
      <c r="AV96" s="129">
        <f>'B - Nové uspořádání a vyb...'!J33</f>
        <v>0</v>
      </c>
      <c r="AW96" s="129">
        <f>'B - Nové uspořádání a vyb...'!J34</f>
        <v>0</v>
      </c>
      <c r="AX96" s="129">
        <f>'B - Nové uspořádání a vyb...'!J35</f>
        <v>0</v>
      </c>
      <c r="AY96" s="129">
        <f>'B - Nové uspořádání a vyb...'!J36</f>
        <v>0</v>
      </c>
      <c r="AZ96" s="129">
        <f>'B - Nové uspořádání a vyb...'!F33</f>
        <v>0</v>
      </c>
      <c r="BA96" s="129">
        <f>'B - Nové uspořádání a vyb...'!F34</f>
        <v>0</v>
      </c>
      <c r="BB96" s="129">
        <f>'B - Nové uspořádání a vyb...'!F35</f>
        <v>0</v>
      </c>
      <c r="BC96" s="129">
        <f>'B - Nové uspořádání a vyb...'!F36</f>
        <v>0</v>
      </c>
      <c r="BD96" s="131">
        <f>'B - Nové uspořádání a vyb...'!F37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19</v>
      </c>
      <c r="CM96" s="132" t="s">
        <v>89</v>
      </c>
    </row>
    <row r="97" s="7" customFormat="1" ht="27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'C1 - ZTI - Nová přípojka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'C1 - ZTI - Nová přípojka ...'!P125</f>
        <v>0</v>
      </c>
      <c r="AV97" s="129">
        <f>'C1 - ZTI - Nová přípojka ...'!J33</f>
        <v>0</v>
      </c>
      <c r="AW97" s="129">
        <f>'C1 - ZTI - Nová přípojka ...'!J34</f>
        <v>0</v>
      </c>
      <c r="AX97" s="129">
        <f>'C1 - ZTI - Nová přípojka ...'!J35</f>
        <v>0</v>
      </c>
      <c r="AY97" s="129">
        <f>'C1 - ZTI - Nová přípojka ...'!J36</f>
        <v>0</v>
      </c>
      <c r="AZ97" s="129">
        <f>'C1 - ZTI - Nová přípojka ...'!F33</f>
        <v>0</v>
      </c>
      <c r="BA97" s="129">
        <f>'C1 - ZTI - Nová přípojka ...'!F34</f>
        <v>0</v>
      </c>
      <c r="BB97" s="129">
        <f>'C1 - ZTI - Nová přípojka ...'!F35</f>
        <v>0</v>
      </c>
      <c r="BC97" s="129">
        <f>'C1 - ZTI - Nová přípojka ...'!F36</f>
        <v>0</v>
      </c>
      <c r="BD97" s="131">
        <f>'C1 - ZTI - Nová přípojka 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19</v>
      </c>
      <c r="CM97" s="132" t="s">
        <v>89</v>
      </c>
    </row>
    <row r="98" s="7" customFormat="1" ht="16.5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'C2 - ZTI - Dílny'!J30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28">
        <v>0</v>
      </c>
      <c r="AT98" s="129">
        <f>ROUND(SUM(AV98:AW98),2)</f>
        <v>0</v>
      </c>
      <c r="AU98" s="130">
        <f>'C2 - ZTI - Dílny'!P123</f>
        <v>0</v>
      </c>
      <c r="AV98" s="129">
        <f>'C2 - ZTI - Dílny'!J33</f>
        <v>0</v>
      </c>
      <c r="AW98" s="129">
        <f>'C2 - ZTI - Dílny'!J34</f>
        <v>0</v>
      </c>
      <c r="AX98" s="129">
        <f>'C2 - ZTI - Dílny'!J35</f>
        <v>0</v>
      </c>
      <c r="AY98" s="129">
        <f>'C2 - ZTI - Dílny'!J36</f>
        <v>0</v>
      </c>
      <c r="AZ98" s="129">
        <f>'C2 - ZTI - Dílny'!F33</f>
        <v>0</v>
      </c>
      <c r="BA98" s="129">
        <f>'C2 - ZTI - Dílny'!F34</f>
        <v>0</v>
      </c>
      <c r="BB98" s="129">
        <f>'C2 - ZTI - Dílny'!F35</f>
        <v>0</v>
      </c>
      <c r="BC98" s="129">
        <f>'C2 - ZTI - Dílny'!F36</f>
        <v>0</v>
      </c>
      <c r="BD98" s="131">
        <f>'C2 - ZTI - Dílny'!F37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19</v>
      </c>
      <c r="CM98" s="132" t="s">
        <v>89</v>
      </c>
    </row>
    <row r="99" s="7" customFormat="1" ht="16.5" customHeight="1">
      <c r="A99" s="120" t="s">
        <v>83</v>
      </c>
      <c r="B99" s="121"/>
      <c r="C99" s="122"/>
      <c r="D99" s="123" t="s">
        <v>78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'D - Slaboproud'!J30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86</v>
      </c>
      <c r="AR99" s="127"/>
      <c r="AS99" s="128">
        <v>0</v>
      </c>
      <c r="AT99" s="129">
        <f>ROUND(SUM(AV99:AW99),2)</f>
        <v>0</v>
      </c>
      <c r="AU99" s="130">
        <f>'D - Slaboproud'!P117</f>
        <v>0</v>
      </c>
      <c r="AV99" s="129">
        <f>'D - Slaboproud'!J33</f>
        <v>0</v>
      </c>
      <c r="AW99" s="129">
        <f>'D - Slaboproud'!J34</f>
        <v>0</v>
      </c>
      <c r="AX99" s="129">
        <f>'D - Slaboproud'!J35</f>
        <v>0</v>
      </c>
      <c r="AY99" s="129">
        <f>'D - Slaboproud'!J36</f>
        <v>0</v>
      </c>
      <c r="AZ99" s="129">
        <f>'D - Slaboproud'!F33</f>
        <v>0</v>
      </c>
      <c r="BA99" s="129">
        <f>'D - Slaboproud'!F34</f>
        <v>0</v>
      </c>
      <c r="BB99" s="129">
        <f>'D - Slaboproud'!F35</f>
        <v>0</v>
      </c>
      <c r="BC99" s="129">
        <f>'D - Slaboproud'!F36</f>
        <v>0</v>
      </c>
      <c r="BD99" s="131">
        <f>'D - Slaboproud'!F37</f>
        <v>0</v>
      </c>
      <c r="BE99" s="7"/>
      <c r="BT99" s="132" t="s">
        <v>87</v>
      </c>
      <c r="BV99" s="132" t="s">
        <v>81</v>
      </c>
      <c r="BW99" s="132" t="s">
        <v>100</v>
      </c>
      <c r="BX99" s="132" t="s">
        <v>5</v>
      </c>
      <c r="CL99" s="132" t="s">
        <v>19</v>
      </c>
      <c r="CM99" s="132" t="s">
        <v>89</v>
      </c>
    </row>
    <row r="100" s="7" customFormat="1" ht="16.5" customHeight="1">
      <c r="A100" s="120" t="s">
        <v>83</v>
      </c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'E - Silnoproud'!J30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86</v>
      </c>
      <c r="AR100" s="127"/>
      <c r="AS100" s="128">
        <v>0</v>
      </c>
      <c r="AT100" s="129">
        <f>ROUND(SUM(AV100:AW100),2)</f>
        <v>0</v>
      </c>
      <c r="AU100" s="130">
        <f>'E - Silnoproud'!P117</f>
        <v>0</v>
      </c>
      <c r="AV100" s="129">
        <f>'E - Silnoproud'!J33</f>
        <v>0</v>
      </c>
      <c r="AW100" s="129">
        <f>'E - Silnoproud'!J34</f>
        <v>0</v>
      </c>
      <c r="AX100" s="129">
        <f>'E - Silnoproud'!J35</f>
        <v>0</v>
      </c>
      <c r="AY100" s="129">
        <f>'E - Silnoproud'!J36</f>
        <v>0</v>
      </c>
      <c r="AZ100" s="129">
        <f>'E - Silnoproud'!F33</f>
        <v>0</v>
      </c>
      <c r="BA100" s="129">
        <f>'E - Silnoproud'!F34</f>
        <v>0</v>
      </c>
      <c r="BB100" s="129">
        <f>'E - Silnoproud'!F35</f>
        <v>0</v>
      </c>
      <c r="BC100" s="129">
        <f>'E - Silnoproud'!F36</f>
        <v>0</v>
      </c>
      <c r="BD100" s="131">
        <f>'E - Silnoproud'!F37</f>
        <v>0</v>
      </c>
      <c r="BE100" s="7"/>
      <c r="BT100" s="132" t="s">
        <v>87</v>
      </c>
      <c r="BV100" s="132" t="s">
        <v>81</v>
      </c>
      <c r="BW100" s="132" t="s">
        <v>103</v>
      </c>
      <c r="BX100" s="132" t="s">
        <v>5</v>
      </c>
      <c r="CL100" s="132" t="s">
        <v>19</v>
      </c>
      <c r="CM100" s="132" t="s">
        <v>89</v>
      </c>
    </row>
    <row r="101" s="7" customFormat="1" ht="16.5" customHeight="1">
      <c r="A101" s="120" t="s">
        <v>83</v>
      </c>
      <c r="B101" s="121"/>
      <c r="C101" s="122"/>
      <c r="D101" s="123" t="s">
        <v>104</v>
      </c>
      <c r="E101" s="123"/>
      <c r="F101" s="123"/>
      <c r="G101" s="123"/>
      <c r="H101" s="123"/>
      <c r="I101" s="124"/>
      <c r="J101" s="123" t="s">
        <v>105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'F - Vzduchotechnika'!J30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86</v>
      </c>
      <c r="AR101" s="127"/>
      <c r="AS101" s="128">
        <v>0</v>
      </c>
      <c r="AT101" s="129">
        <f>ROUND(SUM(AV101:AW101),2)</f>
        <v>0</v>
      </c>
      <c r="AU101" s="130">
        <f>'F - Vzduchotechnika'!P117</f>
        <v>0</v>
      </c>
      <c r="AV101" s="129">
        <f>'F - Vzduchotechnika'!J33</f>
        <v>0</v>
      </c>
      <c r="AW101" s="129">
        <f>'F - Vzduchotechnika'!J34</f>
        <v>0</v>
      </c>
      <c r="AX101" s="129">
        <f>'F - Vzduchotechnika'!J35</f>
        <v>0</v>
      </c>
      <c r="AY101" s="129">
        <f>'F - Vzduchotechnika'!J36</f>
        <v>0</v>
      </c>
      <c r="AZ101" s="129">
        <f>'F - Vzduchotechnika'!F33</f>
        <v>0</v>
      </c>
      <c r="BA101" s="129">
        <f>'F - Vzduchotechnika'!F34</f>
        <v>0</v>
      </c>
      <c r="BB101" s="129">
        <f>'F - Vzduchotechnika'!F35</f>
        <v>0</v>
      </c>
      <c r="BC101" s="129">
        <f>'F - Vzduchotechnika'!F36</f>
        <v>0</v>
      </c>
      <c r="BD101" s="131">
        <f>'F - Vzduchotechnika'!F37</f>
        <v>0</v>
      </c>
      <c r="BE101" s="7"/>
      <c r="BT101" s="132" t="s">
        <v>87</v>
      </c>
      <c r="BV101" s="132" t="s">
        <v>81</v>
      </c>
      <c r="BW101" s="132" t="s">
        <v>106</v>
      </c>
      <c r="BX101" s="132" t="s">
        <v>5</v>
      </c>
      <c r="CL101" s="132" t="s">
        <v>19</v>
      </c>
      <c r="CM101" s="132" t="s">
        <v>89</v>
      </c>
    </row>
    <row r="102" s="7" customFormat="1" ht="16.5" customHeight="1">
      <c r="A102" s="120" t="s">
        <v>83</v>
      </c>
      <c r="B102" s="121"/>
      <c r="C102" s="122"/>
      <c r="D102" s="123" t="s">
        <v>107</v>
      </c>
      <c r="E102" s="123"/>
      <c r="F102" s="123"/>
      <c r="G102" s="123"/>
      <c r="H102" s="123"/>
      <c r="I102" s="124"/>
      <c r="J102" s="123" t="s">
        <v>108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'G - VRN'!J30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86</v>
      </c>
      <c r="AR102" s="127"/>
      <c r="AS102" s="133">
        <v>0</v>
      </c>
      <c r="AT102" s="134">
        <f>ROUND(SUM(AV102:AW102),2)</f>
        <v>0</v>
      </c>
      <c r="AU102" s="135">
        <f>'G - VRN'!P117</f>
        <v>0</v>
      </c>
      <c r="AV102" s="134">
        <f>'G - VRN'!J33</f>
        <v>0</v>
      </c>
      <c r="AW102" s="134">
        <f>'G - VRN'!J34</f>
        <v>0</v>
      </c>
      <c r="AX102" s="134">
        <f>'G - VRN'!J35</f>
        <v>0</v>
      </c>
      <c r="AY102" s="134">
        <f>'G - VRN'!J36</f>
        <v>0</v>
      </c>
      <c r="AZ102" s="134">
        <f>'G - VRN'!F33</f>
        <v>0</v>
      </c>
      <c r="BA102" s="134">
        <f>'G - VRN'!F34</f>
        <v>0</v>
      </c>
      <c r="BB102" s="134">
        <f>'G - VRN'!F35</f>
        <v>0</v>
      </c>
      <c r="BC102" s="134">
        <f>'G - VRN'!F36</f>
        <v>0</v>
      </c>
      <c r="BD102" s="136">
        <f>'G - VRN'!F37</f>
        <v>0</v>
      </c>
      <c r="BE102" s="7"/>
      <c r="BT102" s="132" t="s">
        <v>87</v>
      </c>
      <c r="BV102" s="132" t="s">
        <v>81</v>
      </c>
      <c r="BW102" s="132" t="s">
        <v>109</v>
      </c>
      <c r="BX102" s="132" t="s">
        <v>5</v>
      </c>
      <c r="CL102" s="132" t="s">
        <v>19</v>
      </c>
      <c r="CM102" s="132" t="s">
        <v>89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HIqTJq77NDVvF1TJpWHmXuz9AZOuwPEdUe2W9EvPeA5FV0Q8W+hII9MMHGgwFWNwJIThdFCz7TFMc5mIR8Ng+A==" hashValue="/hQjdHNILmKjZrxHlnnfzsOiLIAVlD8quYYvxIWyXN6oP7b9pQbFytXRTvC1dGZTsu59rAv9GC9F+4+4RCk1OA==" algorithmName="SHA-512" password="CC35"/>
  <mergeCells count="7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D102:H102"/>
    <mergeCell ref="D95:H95"/>
    <mergeCell ref="D96:H96"/>
    <mergeCell ref="D97:H97"/>
    <mergeCell ref="D98:H98"/>
    <mergeCell ref="D99:H99"/>
    <mergeCell ref="D100:H100"/>
    <mergeCell ref="D101:H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</mergeCells>
  <hyperlinks>
    <hyperlink ref="A95" location="'A - Bezbarierové propojen...'!C2" display="/"/>
    <hyperlink ref="A96" location="'B - Nové uspořádání a vyb...'!C2" display="/"/>
    <hyperlink ref="A97" location="'C1 - ZTI - Nová přípojka ...'!C2" display="/"/>
    <hyperlink ref="A98" location="'C2 - ZTI - Dílny'!C2" display="/"/>
    <hyperlink ref="A99" location="'D - Slaboproud'!C2" display="/"/>
    <hyperlink ref="A100" location="'E - Silnoproud'!C2" display="/"/>
    <hyperlink ref="A101" location="'F - Vzduchotechnika'!C2" display="/"/>
    <hyperlink ref="A102" location="'G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110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ZŠ Masarykova, Ostrov - 2. etapa, rekonstr.učebny řemeslných oborů ve vazbě na zajištění bezbariérovosti školy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112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4. 12. 2019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ROUND(J143,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ROUND((SUM(BE143:BE648)),  2)</f>
        <v>0</v>
      </c>
      <c r="G33" s="39"/>
      <c r="H33" s="39"/>
      <c r="I33" s="163">
        <v>0.20999999999999999</v>
      </c>
      <c r="J33" s="162">
        <f>ROUND(((SUM(BE143:BE648))*I33),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ROUND((SUM(BF143:BF648)),  2)</f>
        <v>0</v>
      </c>
      <c r="G34" s="39"/>
      <c r="H34" s="39"/>
      <c r="I34" s="163">
        <v>0.14999999999999999</v>
      </c>
      <c r="J34" s="162">
        <f>ROUND(((SUM(BF143:BF648))*I34),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ROUND((SUM(BG143:BG648)),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ROUND((SUM(BH143:BH648)),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ROUND((SUM(BI143:BI648)),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ZŠ Masarykova, Ostrov - 2. etapa, rekonstr.učebny řemeslných oborů ve vazbě na zajištění bezbariérovosti školy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 - Bezbarierové propojení podlaží novým výtahem - stavební část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4. 12. 2019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8.2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114</v>
      </c>
      <c r="D94" s="190"/>
      <c r="E94" s="190"/>
      <c r="F94" s="190"/>
      <c r="G94" s="190"/>
      <c r="H94" s="190"/>
      <c r="I94" s="191"/>
      <c r="J94" s="192" t="s">
        <v>115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116</v>
      </c>
      <c r="D96" s="41"/>
      <c r="E96" s="41"/>
      <c r="F96" s="41"/>
      <c r="G96" s="41"/>
      <c r="H96" s="41"/>
      <c r="I96" s="145"/>
      <c r="J96" s="111">
        <f>J143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94"/>
      <c r="C97" s="195"/>
      <c r="D97" s="196" t="s">
        <v>118</v>
      </c>
      <c r="E97" s="197"/>
      <c r="F97" s="197"/>
      <c r="G97" s="197"/>
      <c r="H97" s="197"/>
      <c r="I97" s="198"/>
      <c r="J97" s="199">
        <f>J144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119</v>
      </c>
      <c r="E98" s="204"/>
      <c r="F98" s="204"/>
      <c r="G98" s="204"/>
      <c r="H98" s="204"/>
      <c r="I98" s="205"/>
      <c r="J98" s="206">
        <f>J145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120</v>
      </c>
      <c r="E99" s="204"/>
      <c r="F99" s="204"/>
      <c r="G99" s="204"/>
      <c r="H99" s="204"/>
      <c r="I99" s="205"/>
      <c r="J99" s="206">
        <f>J168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121</v>
      </c>
      <c r="E100" s="204"/>
      <c r="F100" s="204"/>
      <c r="G100" s="204"/>
      <c r="H100" s="204"/>
      <c r="I100" s="205"/>
      <c r="J100" s="206">
        <f>J186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122</v>
      </c>
      <c r="E101" s="204"/>
      <c r="F101" s="204"/>
      <c r="G101" s="204"/>
      <c r="H101" s="204"/>
      <c r="I101" s="205"/>
      <c r="J101" s="206">
        <f>J211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123</v>
      </c>
      <c r="E102" s="204"/>
      <c r="F102" s="204"/>
      <c r="G102" s="204"/>
      <c r="H102" s="204"/>
      <c r="I102" s="205"/>
      <c r="J102" s="206">
        <f>J241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124</v>
      </c>
      <c r="E103" s="204"/>
      <c r="F103" s="204"/>
      <c r="G103" s="204"/>
      <c r="H103" s="204"/>
      <c r="I103" s="205"/>
      <c r="J103" s="206">
        <f>J358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125</v>
      </c>
      <c r="E104" s="204"/>
      <c r="F104" s="204"/>
      <c r="G104" s="204"/>
      <c r="H104" s="204"/>
      <c r="I104" s="205"/>
      <c r="J104" s="206">
        <f>J375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126</v>
      </c>
      <c r="E105" s="204"/>
      <c r="F105" s="204"/>
      <c r="G105" s="204"/>
      <c r="H105" s="204"/>
      <c r="I105" s="205"/>
      <c r="J105" s="206">
        <f>J384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127</v>
      </c>
      <c r="E106" s="204"/>
      <c r="F106" s="204"/>
      <c r="G106" s="204"/>
      <c r="H106" s="204"/>
      <c r="I106" s="205"/>
      <c r="J106" s="206">
        <f>J406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128</v>
      </c>
      <c r="E107" s="204"/>
      <c r="F107" s="204"/>
      <c r="G107" s="204"/>
      <c r="H107" s="204"/>
      <c r="I107" s="205"/>
      <c r="J107" s="206">
        <f>J418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4"/>
      <c r="C108" s="195"/>
      <c r="D108" s="196" t="s">
        <v>129</v>
      </c>
      <c r="E108" s="197"/>
      <c r="F108" s="197"/>
      <c r="G108" s="197"/>
      <c r="H108" s="197"/>
      <c r="I108" s="198"/>
      <c r="J108" s="199">
        <f>J425</f>
        <v>0</v>
      </c>
      <c r="K108" s="195"/>
      <c r="L108" s="20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1"/>
      <c r="C109" s="202"/>
      <c r="D109" s="203" t="s">
        <v>130</v>
      </c>
      <c r="E109" s="204"/>
      <c r="F109" s="204"/>
      <c r="G109" s="204"/>
      <c r="H109" s="204"/>
      <c r="I109" s="205"/>
      <c r="J109" s="206">
        <f>J426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131</v>
      </c>
      <c r="E110" s="204"/>
      <c r="F110" s="204"/>
      <c r="G110" s="204"/>
      <c r="H110" s="204"/>
      <c r="I110" s="205"/>
      <c r="J110" s="206">
        <f>J449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132</v>
      </c>
      <c r="E111" s="204"/>
      <c r="F111" s="204"/>
      <c r="G111" s="204"/>
      <c r="H111" s="204"/>
      <c r="I111" s="205"/>
      <c r="J111" s="206">
        <f>J470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133</v>
      </c>
      <c r="E112" s="204"/>
      <c r="F112" s="204"/>
      <c r="G112" s="204"/>
      <c r="H112" s="204"/>
      <c r="I112" s="205"/>
      <c r="J112" s="206">
        <f>J491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134</v>
      </c>
      <c r="E113" s="204"/>
      <c r="F113" s="204"/>
      <c r="G113" s="204"/>
      <c r="H113" s="204"/>
      <c r="I113" s="205"/>
      <c r="J113" s="206">
        <f>J493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135</v>
      </c>
      <c r="E114" s="204"/>
      <c r="F114" s="204"/>
      <c r="G114" s="204"/>
      <c r="H114" s="204"/>
      <c r="I114" s="205"/>
      <c r="J114" s="206">
        <f>J495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136</v>
      </c>
      <c r="E115" s="204"/>
      <c r="F115" s="204"/>
      <c r="G115" s="204"/>
      <c r="H115" s="204"/>
      <c r="I115" s="205"/>
      <c r="J115" s="206">
        <f>J500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137</v>
      </c>
      <c r="E116" s="204"/>
      <c r="F116" s="204"/>
      <c r="G116" s="204"/>
      <c r="H116" s="204"/>
      <c r="I116" s="205"/>
      <c r="J116" s="206">
        <f>J543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138</v>
      </c>
      <c r="E117" s="204"/>
      <c r="F117" s="204"/>
      <c r="G117" s="204"/>
      <c r="H117" s="204"/>
      <c r="I117" s="205"/>
      <c r="J117" s="206">
        <f>J554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1"/>
      <c r="C118" s="202"/>
      <c r="D118" s="203" t="s">
        <v>139</v>
      </c>
      <c r="E118" s="204"/>
      <c r="F118" s="204"/>
      <c r="G118" s="204"/>
      <c r="H118" s="204"/>
      <c r="I118" s="205"/>
      <c r="J118" s="206">
        <f>J578</f>
        <v>0</v>
      </c>
      <c r="K118" s="20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1"/>
      <c r="C119" s="202"/>
      <c r="D119" s="203" t="s">
        <v>140</v>
      </c>
      <c r="E119" s="204"/>
      <c r="F119" s="204"/>
      <c r="G119" s="204"/>
      <c r="H119" s="204"/>
      <c r="I119" s="205"/>
      <c r="J119" s="206">
        <f>J598</f>
        <v>0</v>
      </c>
      <c r="K119" s="20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1"/>
      <c r="C120" s="202"/>
      <c r="D120" s="203" t="s">
        <v>141</v>
      </c>
      <c r="E120" s="204"/>
      <c r="F120" s="204"/>
      <c r="G120" s="204"/>
      <c r="H120" s="204"/>
      <c r="I120" s="205"/>
      <c r="J120" s="206">
        <f>J606</f>
        <v>0</v>
      </c>
      <c r="K120" s="20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1"/>
      <c r="C121" s="202"/>
      <c r="D121" s="203" t="s">
        <v>142</v>
      </c>
      <c r="E121" s="204"/>
      <c r="F121" s="204"/>
      <c r="G121" s="204"/>
      <c r="H121" s="204"/>
      <c r="I121" s="205"/>
      <c r="J121" s="206">
        <f>J637</f>
        <v>0</v>
      </c>
      <c r="K121" s="20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94"/>
      <c r="C122" s="195"/>
      <c r="D122" s="196" t="s">
        <v>143</v>
      </c>
      <c r="E122" s="197"/>
      <c r="F122" s="197"/>
      <c r="G122" s="197"/>
      <c r="H122" s="197"/>
      <c r="I122" s="198"/>
      <c r="J122" s="199">
        <f>J646</f>
        <v>0</v>
      </c>
      <c r="K122" s="195"/>
      <c r="L122" s="20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201"/>
      <c r="C123" s="202"/>
      <c r="D123" s="203" t="s">
        <v>144</v>
      </c>
      <c r="E123" s="204"/>
      <c r="F123" s="204"/>
      <c r="G123" s="204"/>
      <c r="H123" s="204"/>
      <c r="I123" s="205"/>
      <c r="J123" s="206">
        <f>J647</f>
        <v>0</v>
      </c>
      <c r="K123" s="20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184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187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145</v>
      </c>
      <c r="D130" s="41"/>
      <c r="E130" s="41"/>
      <c r="F130" s="41"/>
      <c r="G130" s="41"/>
      <c r="H130" s="41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188" t="str">
        <f>E7</f>
        <v>ZŠ Masarykova, Ostrov - 2. etapa, rekonstr.učebny řemeslných oborů ve vazbě na zajištění bezbariérovosti školy</v>
      </c>
      <c r="F133" s="33"/>
      <c r="G133" s="33"/>
      <c r="H133" s="33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111</v>
      </c>
      <c r="D134" s="41"/>
      <c r="E134" s="41"/>
      <c r="F134" s="41"/>
      <c r="G134" s="41"/>
      <c r="H134" s="41"/>
      <c r="I134" s="145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E9</f>
        <v>A - Bezbarierové propojení podlaží novým výtahem - stavební část</v>
      </c>
      <c r="F135" s="41"/>
      <c r="G135" s="41"/>
      <c r="H135" s="41"/>
      <c r="I135" s="14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145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22</v>
      </c>
      <c r="D137" s="41"/>
      <c r="E137" s="41"/>
      <c r="F137" s="28" t="str">
        <f>F12</f>
        <v>Ostrov</v>
      </c>
      <c r="G137" s="41"/>
      <c r="H137" s="41"/>
      <c r="I137" s="148" t="s">
        <v>24</v>
      </c>
      <c r="J137" s="80" t="str">
        <f>IF(J12="","",J12)</f>
        <v>4. 12. 2019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145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58.2" customHeight="1">
      <c r="A139" s="39"/>
      <c r="B139" s="40"/>
      <c r="C139" s="33" t="s">
        <v>26</v>
      </c>
      <c r="D139" s="41"/>
      <c r="E139" s="41"/>
      <c r="F139" s="28" t="str">
        <f>E15</f>
        <v>Město Ostrov</v>
      </c>
      <c r="G139" s="41"/>
      <c r="H139" s="41"/>
      <c r="I139" s="148" t="s">
        <v>32</v>
      </c>
      <c r="J139" s="37" t="str">
        <f>E21</f>
        <v>BPO spol. s r.o.,Lidická 1239,36317 OSTROV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30</v>
      </c>
      <c r="D140" s="41"/>
      <c r="E140" s="41"/>
      <c r="F140" s="28" t="str">
        <f>IF(E18="","",E18)</f>
        <v>Vyplň údaj</v>
      </c>
      <c r="G140" s="41"/>
      <c r="H140" s="41"/>
      <c r="I140" s="148" t="s">
        <v>35</v>
      </c>
      <c r="J140" s="37" t="str">
        <f>E24</f>
        <v>Tomanová Ing.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145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208"/>
      <c r="B142" s="209"/>
      <c r="C142" s="210" t="s">
        <v>146</v>
      </c>
      <c r="D142" s="211" t="s">
        <v>64</v>
      </c>
      <c r="E142" s="211" t="s">
        <v>60</v>
      </c>
      <c r="F142" s="211" t="s">
        <v>61</v>
      </c>
      <c r="G142" s="211" t="s">
        <v>147</v>
      </c>
      <c r="H142" s="211" t="s">
        <v>148</v>
      </c>
      <c r="I142" s="212" t="s">
        <v>149</v>
      </c>
      <c r="J142" s="211" t="s">
        <v>115</v>
      </c>
      <c r="K142" s="213" t="s">
        <v>150</v>
      </c>
      <c r="L142" s="214"/>
      <c r="M142" s="101" t="s">
        <v>1</v>
      </c>
      <c r="N142" s="102" t="s">
        <v>43</v>
      </c>
      <c r="O142" s="102" t="s">
        <v>151</v>
      </c>
      <c r="P142" s="102" t="s">
        <v>152</v>
      </c>
      <c r="Q142" s="102" t="s">
        <v>153</v>
      </c>
      <c r="R142" s="102" t="s">
        <v>154</v>
      </c>
      <c r="S142" s="102" t="s">
        <v>155</v>
      </c>
      <c r="T142" s="103" t="s">
        <v>156</v>
      </c>
      <c r="U142" s="208"/>
      <c r="V142" s="208"/>
      <c r="W142" s="208"/>
      <c r="X142" s="208"/>
      <c r="Y142" s="208"/>
      <c r="Z142" s="208"/>
      <c r="AA142" s="208"/>
      <c r="AB142" s="208"/>
      <c r="AC142" s="208"/>
      <c r="AD142" s="208"/>
      <c r="AE142" s="208"/>
    </row>
    <row r="143" s="2" customFormat="1" ht="22.8" customHeight="1">
      <c r="A143" s="39"/>
      <c r="B143" s="40"/>
      <c r="C143" s="108" t="s">
        <v>157</v>
      </c>
      <c r="D143" s="41"/>
      <c r="E143" s="41"/>
      <c r="F143" s="41"/>
      <c r="G143" s="41"/>
      <c r="H143" s="41"/>
      <c r="I143" s="145"/>
      <c r="J143" s="215">
        <f>BK143</f>
        <v>0</v>
      </c>
      <c r="K143" s="41"/>
      <c r="L143" s="45"/>
      <c r="M143" s="104"/>
      <c r="N143" s="216"/>
      <c r="O143" s="105"/>
      <c r="P143" s="217">
        <f>P144+P425+P646</f>
        <v>0</v>
      </c>
      <c r="Q143" s="105"/>
      <c r="R143" s="217">
        <f>R144+R425+R646</f>
        <v>139.90377960999999</v>
      </c>
      <c r="S143" s="105"/>
      <c r="T143" s="218">
        <f>T144+T425+T646</f>
        <v>14.116060000000001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78</v>
      </c>
      <c r="AU143" s="18" t="s">
        <v>117</v>
      </c>
      <c r="BK143" s="219">
        <f>BK144+BK425+BK646</f>
        <v>0</v>
      </c>
    </row>
    <row r="144" s="12" customFormat="1" ht="25.92" customHeight="1">
      <c r="A144" s="12"/>
      <c r="B144" s="220"/>
      <c r="C144" s="221"/>
      <c r="D144" s="222" t="s">
        <v>78</v>
      </c>
      <c r="E144" s="223" t="s">
        <v>158</v>
      </c>
      <c r="F144" s="223" t="s">
        <v>159</v>
      </c>
      <c r="G144" s="221"/>
      <c r="H144" s="221"/>
      <c r="I144" s="224"/>
      <c r="J144" s="225">
        <f>BK144</f>
        <v>0</v>
      </c>
      <c r="K144" s="221"/>
      <c r="L144" s="226"/>
      <c r="M144" s="227"/>
      <c r="N144" s="228"/>
      <c r="O144" s="228"/>
      <c r="P144" s="229">
        <f>P145+P168+P186+P211+P241+P358+P375+P384+P406+P418</f>
        <v>0</v>
      </c>
      <c r="Q144" s="228"/>
      <c r="R144" s="229">
        <f>R145+R168+R186+R211+R241+R358+R375+R384+R406+R418</f>
        <v>137.44469855999998</v>
      </c>
      <c r="S144" s="228"/>
      <c r="T144" s="230">
        <f>T145+T168+T186+T211+T241+T358+T375+T384+T406+T418</f>
        <v>14.041600000000001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87</v>
      </c>
      <c r="AT144" s="232" t="s">
        <v>78</v>
      </c>
      <c r="AU144" s="232" t="s">
        <v>79</v>
      </c>
      <c r="AY144" s="231" t="s">
        <v>160</v>
      </c>
      <c r="BK144" s="233">
        <f>BK145+BK168+BK186+BK211+BK241+BK358+BK375+BK384+BK406+BK418</f>
        <v>0</v>
      </c>
    </row>
    <row r="145" s="12" customFormat="1" ht="22.8" customHeight="1">
      <c r="A145" s="12"/>
      <c r="B145" s="220"/>
      <c r="C145" s="221"/>
      <c r="D145" s="222" t="s">
        <v>78</v>
      </c>
      <c r="E145" s="234" t="s">
        <v>87</v>
      </c>
      <c r="F145" s="234" t="s">
        <v>161</v>
      </c>
      <c r="G145" s="221"/>
      <c r="H145" s="221"/>
      <c r="I145" s="224"/>
      <c r="J145" s="235">
        <f>BK145</f>
        <v>0</v>
      </c>
      <c r="K145" s="221"/>
      <c r="L145" s="226"/>
      <c r="M145" s="227"/>
      <c r="N145" s="228"/>
      <c r="O145" s="228"/>
      <c r="P145" s="229">
        <f>SUM(P146:P167)</f>
        <v>0</v>
      </c>
      <c r="Q145" s="228"/>
      <c r="R145" s="229">
        <f>SUM(R146:R167)</f>
        <v>1.000515</v>
      </c>
      <c r="S145" s="228"/>
      <c r="T145" s="230">
        <f>SUM(T146:T167)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1" t="s">
        <v>87</v>
      </c>
      <c r="AT145" s="232" t="s">
        <v>78</v>
      </c>
      <c r="AU145" s="232" t="s">
        <v>87</v>
      </c>
      <c r="AY145" s="231" t="s">
        <v>160</v>
      </c>
      <c r="BK145" s="233">
        <f>SUM(BK146:BK167)</f>
        <v>0</v>
      </c>
    </row>
    <row r="146" s="2" customFormat="1" ht="16.5" customHeight="1">
      <c r="A146" s="39"/>
      <c r="B146" s="40"/>
      <c r="C146" s="236" t="s">
        <v>87</v>
      </c>
      <c r="D146" s="236" t="s">
        <v>162</v>
      </c>
      <c r="E146" s="237" t="s">
        <v>163</v>
      </c>
      <c r="F146" s="238" t="s">
        <v>164</v>
      </c>
      <c r="G146" s="239" t="s">
        <v>165</v>
      </c>
      <c r="H146" s="240">
        <v>30</v>
      </c>
      <c r="I146" s="241"/>
      <c r="J146" s="242">
        <f>ROUND(I146*H146,2)</f>
        <v>0</v>
      </c>
      <c r="K146" s="238" t="s">
        <v>166</v>
      </c>
      <c r="L146" s="45"/>
      <c r="M146" s="243" t="s">
        <v>1</v>
      </c>
      <c r="N146" s="244" t="s">
        <v>44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167</v>
      </c>
      <c r="AT146" s="247" t="s">
        <v>162</v>
      </c>
      <c r="AU146" s="247" t="s">
        <v>89</v>
      </c>
      <c r="AY146" s="18" t="s">
        <v>160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87</v>
      </c>
      <c r="BK146" s="248">
        <f>ROUND(I146*H146,2)</f>
        <v>0</v>
      </c>
      <c r="BL146" s="18" t="s">
        <v>167</v>
      </c>
      <c r="BM146" s="247" t="s">
        <v>168</v>
      </c>
    </row>
    <row r="147" s="13" customFormat="1">
      <c r="A147" s="13"/>
      <c r="B147" s="249"/>
      <c r="C147" s="250"/>
      <c r="D147" s="251" t="s">
        <v>169</v>
      </c>
      <c r="E147" s="252" t="s">
        <v>1</v>
      </c>
      <c r="F147" s="253" t="s">
        <v>170</v>
      </c>
      <c r="G147" s="250"/>
      <c r="H147" s="252" t="s">
        <v>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169</v>
      </c>
      <c r="AU147" s="259" t="s">
        <v>89</v>
      </c>
      <c r="AV147" s="13" t="s">
        <v>87</v>
      </c>
      <c r="AW147" s="13" t="s">
        <v>34</v>
      </c>
      <c r="AX147" s="13" t="s">
        <v>79</v>
      </c>
      <c r="AY147" s="259" t="s">
        <v>160</v>
      </c>
    </row>
    <row r="148" s="14" customFormat="1">
      <c r="A148" s="14"/>
      <c r="B148" s="260"/>
      <c r="C148" s="261"/>
      <c r="D148" s="251" t="s">
        <v>169</v>
      </c>
      <c r="E148" s="262" t="s">
        <v>1</v>
      </c>
      <c r="F148" s="263" t="s">
        <v>171</v>
      </c>
      <c r="G148" s="261"/>
      <c r="H148" s="264">
        <v>30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169</v>
      </c>
      <c r="AU148" s="270" t="s">
        <v>89</v>
      </c>
      <c r="AV148" s="14" t="s">
        <v>89</v>
      </c>
      <c r="AW148" s="14" t="s">
        <v>34</v>
      </c>
      <c r="AX148" s="14" t="s">
        <v>87</v>
      </c>
      <c r="AY148" s="270" t="s">
        <v>160</v>
      </c>
    </row>
    <row r="149" s="2" customFormat="1" ht="16.5" customHeight="1">
      <c r="A149" s="39"/>
      <c r="B149" s="40"/>
      <c r="C149" s="236" t="s">
        <v>89</v>
      </c>
      <c r="D149" s="236" t="s">
        <v>162</v>
      </c>
      <c r="E149" s="237" t="s">
        <v>172</v>
      </c>
      <c r="F149" s="238" t="s">
        <v>173</v>
      </c>
      <c r="G149" s="239" t="s">
        <v>165</v>
      </c>
      <c r="H149" s="240">
        <v>30</v>
      </c>
      <c r="I149" s="241"/>
      <c r="J149" s="242">
        <f>ROUND(I149*H149,2)</f>
        <v>0</v>
      </c>
      <c r="K149" s="238" t="s">
        <v>166</v>
      </c>
      <c r="L149" s="45"/>
      <c r="M149" s="243" t="s">
        <v>1</v>
      </c>
      <c r="N149" s="244" t="s">
        <v>44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167</v>
      </c>
      <c r="AT149" s="247" t="s">
        <v>162</v>
      </c>
      <c r="AU149" s="247" t="s">
        <v>89</v>
      </c>
      <c r="AY149" s="18" t="s">
        <v>160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87</v>
      </c>
      <c r="BK149" s="248">
        <f>ROUND(I149*H149,2)</f>
        <v>0</v>
      </c>
      <c r="BL149" s="18" t="s">
        <v>167</v>
      </c>
      <c r="BM149" s="247" t="s">
        <v>174</v>
      </c>
    </row>
    <row r="150" s="2" customFormat="1" ht="16.5" customHeight="1">
      <c r="A150" s="39"/>
      <c r="B150" s="40"/>
      <c r="C150" s="236" t="s">
        <v>175</v>
      </c>
      <c r="D150" s="236" t="s">
        <v>162</v>
      </c>
      <c r="E150" s="237" t="s">
        <v>176</v>
      </c>
      <c r="F150" s="238" t="s">
        <v>177</v>
      </c>
      <c r="G150" s="239" t="s">
        <v>165</v>
      </c>
      <c r="H150" s="240">
        <v>30</v>
      </c>
      <c r="I150" s="241"/>
      <c r="J150" s="242">
        <f>ROUND(I150*H150,2)</f>
        <v>0</v>
      </c>
      <c r="K150" s="238" t="s">
        <v>166</v>
      </c>
      <c r="L150" s="45"/>
      <c r="M150" s="243" t="s">
        <v>1</v>
      </c>
      <c r="N150" s="244" t="s">
        <v>44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167</v>
      </c>
      <c r="AT150" s="247" t="s">
        <v>162</v>
      </c>
      <c r="AU150" s="247" t="s">
        <v>89</v>
      </c>
      <c r="AY150" s="18" t="s">
        <v>160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87</v>
      </c>
      <c r="BK150" s="248">
        <f>ROUND(I150*H150,2)</f>
        <v>0</v>
      </c>
      <c r="BL150" s="18" t="s">
        <v>167</v>
      </c>
      <c r="BM150" s="247" t="s">
        <v>178</v>
      </c>
    </row>
    <row r="151" s="2" customFormat="1" ht="16.5" customHeight="1">
      <c r="A151" s="39"/>
      <c r="B151" s="40"/>
      <c r="C151" s="236" t="s">
        <v>167</v>
      </c>
      <c r="D151" s="236" t="s">
        <v>162</v>
      </c>
      <c r="E151" s="237" t="s">
        <v>179</v>
      </c>
      <c r="F151" s="238" t="s">
        <v>180</v>
      </c>
      <c r="G151" s="239" t="s">
        <v>165</v>
      </c>
      <c r="H151" s="240">
        <v>6.4000000000000004</v>
      </c>
      <c r="I151" s="241"/>
      <c r="J151" s="242">
        <f>ROUND(I151*H151,2)</f>
        <v>0</v>
      </c>
      <c r="K151" s="238" t="s">
        <v>166</v>
      </c>
      <c r="L151" s="45"/>
      <c r="M151" s="243" t="s">
        <v>1</v>
      </c>
      <c r="N151" s="244" t="s">
        <v>44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167</v>
      </c>
      <c r="AT151" s="247" t="s">
        <v>162</v>
      </c>
      <c r="AU151" s="247" t="s">
        <v>89</v>
      </c>
      <c r="AY151" s="18" t="s">
        <v>160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87</v>
      </c>
      <c r="BK151" s="248">
        <f>ROUND(I151*H151,2)</f>
        <v>0</v>
      </c>
      <c r="BL151" s="18" t="s">
        <v>167</v>
      </c>
      <c r="BM151" s="247" t="s">
        <v>181</v>
      </c>
    </row>
    <row r="152" s="13" customFormat="1">
      <c r="A152" s="13"/>
      <c r="B152" s="249"/>
      <c r="C152" s="250"/>
      <c r="D152" s="251" t="s">
        <v>169</v>
      </c>
      <c r="E152" s="252" t="s">
        <v>1</v>
      </c>
      <c r="F152" s="253" t="s">
        <v>182</v>
      </c>
      <c r="G152" s="250"/>
      <c r="H152" s="252" t="s">
        <v>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169</v>
      </c>
      <c r="AU152" s="259" t="s">
        <v>89</v>
      </c>
      <c r="AV152" s="13" t="s">
        <v>87</v>
      </c>
      <c r="AW152" s="13" t="s">
        <v>34</v>
      </c>
      <c r="AX152" s="13" t="s">
        <v>79</v>
      </c>
      <c r="AY152" s="259" t="s">
        <v>160</v>
      </c>
    </row>
    <row r="153" s="14" customFormat="1">
      <c r="A153" s="14"/>
      <c r="B153" s="260"/>
      <c r="C153" s="261"/>
      <c r="D153" s="251" t="s">
        <v>169</v>
      </c>
      <c r="E153" s="262" t="s">
        <v>1</v>
      </c>
      <c r="F153" s="263" t="s">
        <v>183</v>
      </c>
      <c r="G153" s="261"/>
      <c r="H153" s="264">
        <v>6.4000000000000004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0" t="s">
        <v>169</v>
      </c>
      <c r="AU153" s="270" t="s">
        <v>89</v>
      </c>
      <c r="AV153" s="14" t="s">
        <v>89</v>
      </c>
      <c r="AW153" s="14" t="s">
        <v>34</v>
      </c>
      <c r="AX153" s="14" t="s">
        <v>87</v>
      </c>
      <c r="AY153" s="270" t="s">
        <v>160</v>
      </c>
    </row>
    <row r="154" s="2" customFormat="1" ht="16.5" customHeight="1">
      <c r="A154" s="39"/>
      <c r="B154" s="40"/>
      <c r="C154" s="236" t="s">
        <v>184</v>
      </c>
      <c r="D154" s="236" t="s">
        <v>162</v>
      </c>
      <c r="E154" s="237" t="s">
        <v>185</v>
      </c>
      <c r="F154" s="238" t="s">
        <v>186</v>
      </c>
      <c r="G154" s="239" t="s">
        <v>165</v>
      </c>
      <c r="H154" s="240">
        <v>23.600000000000001</v>
      </c>
      <c r="I154" s="241"/>
      <c r="J154" s="242">
        <f>ROUND(I154*H154,2)</f>
        <v>0</v>
      </c>
      <c r="K154" s="238" t="s">
        <v>166</v>
      </c>
      <c r="L154" s="45"/>
      <c r="M154" s="243" t="s">
        <v>1</v>
      </c>
      <c r="N154" s="244" t="s">
        <v>44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167</v>
      </c>
      <c r="AT154" s="247" t="s">
        <v>162</v>
      </c>
      <c r="AU154" s="247" t="s">
        <v>89</v>
      </c>
      <c r="AY154" s="18" t="s">
        <v>160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87</v>
      </c>
      <c r="BK154" s="248">
        <f>ROUND(I154*H154,2)</f>
        <v>0</v>
      </c>
      <c r="BL154" s="18" t="s">
        <v>167</v>
      </c>
      <c r="BM154" s="247" t="s">
        <v>187</v>
      </c>
    </row>
    <row r="155" s="13" customFormat="1">
      <c r="A155" s="13"/>
      <c r="B155" s="249"/>
      <c r="C155" s="250"/>
      <c r="D155" s="251" t="s">
        <v>169</v>
      </c>
      <c r="E155" s="252" t="s">
        <v>1</v>
      </c>
      <c r="F155" s="253" t="s">
        <v>188</v>
      </c>
      <c r="G155" s="250"/>
      <c r="H155" s="252" t="s">
        <v>1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169</v>
      </c>
      <c r="AU155" s="259" t="s">
        <v>89</v>
      </c>
      <c r="AV155" s="13" t="s">
        <v>87</v>
      </c>
      <c r="AW155" s="13" t="s">
        <v>34</v>
      </c>
      <c r="AX155" s="13" t="s">
        <v>79</v>
      </c>
      <c r="AY155" s="259" t="s">
        <v>160</v>
      </c>
    </row>
    <row r="156" s="14" customFormat="1">
      <c r="A156" s="14"/>
      <c r="B156" s="260"/>
      <c r="C156" s="261"/>
      <c r="D156" s="251" t="s">
        <v>169</v>
      </c>
      <c r="E156" s="262" t="s">
        <v>1</v>
      </c>
      <c r="F156" s="263" t="s">
        <v>189</v>
      </c>
      <c r="G156" s="261"/>
      <c r="H156" s="264">
        <v>23.600000000000001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0" t="s">
        <v>169</v>
      </c>
      <c r="AU156" s="270" t="s">
        <v>89</v>
      </c>
      <c r="AV156" s="14" t="s">
        <v>89</v>
      </c>
      <c r="AW156" s="14" t="s">
        <v>34</v>
      </c>
      <c r="AX156" s="14" t="s">
        <v>87</v>
      </c>
      <c r="AY156" s="270" t="s">
        <v>160</v>
      </c>
    </row>
    <row r="157" s="2" customFormat="1" ht="16.5" customHeight="1">
      <c r="A157" s="39"/>
      <c r="B157" s="40"/>
      <c r="C157" s="236" t="s">
        <v>190</v>
      </c>
      <c r="D157" s="236" t="s">
        <v>162</v>
      </c>
      <c r="E157" s="237" t="s">
        <v>191</v>
      </c>
      <c r="F157" s="238" t="s">
        <v>192</v>
      </c>
      <c r="G157" s="239" t="s">
        <v>165</v>
      </c>
      <c r="H157" s="240">
        <v>23.600000000000001</v>
      </c>
      <c r="I157" s="241"/>
      <c r="J157" s="242">
        <f>ROUND(I157*H157,2)</f>
        <v>0</v>
      </c>
      <c r="K157" s="238" t="s">
        <v>166</v>
      </c>
      <c r="L157" s="45"/>
      <c r="M157" s="243" t="s">
        <v>1</v>
      </c>
      <c r="N157" s="244" t="s">
        <v>44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167</v>
      </c>
      <c r="AT157" s="247" t="s">
        <v>162</v>
      </c>
      <c r="AU157" s="247" t="s">
        <v>89</v>
      </c>
      <c r="AY157" s="18" t="s">
        <v>160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87</v>
      </c>
      <c r="BK157" s="248">
        <f>ROUND(I157*H157,2)</f>
        <v>0</v>
      </c>
      <c r="BL157" s="18" t="s">
        <v>167</v>
      </c>
      <c r="BM157" s="247" t="s">
        <v>193</v>
      </c>
    </row>
    <row r="158" s="2" customFormat="1" ht="16.5" customHeight="1">
      <c r="A158" s="39"/>
      <c r="B158" s="40"/>
      <c r="C158" s="236" t="s">
        <v>194</v>
      </c>
      <c r="D158" s="236" t="s">
        <v>162</v>
      </c>
      <c r="E158" s="237" t="s">
        <v>195</v>
      </c>
      <c r="F158" s="238" t="s">
        <v>196</v>
      </c>
      <c r="G158" s="239" t="s">
        <v>197</v>
      </c>
      <c r="H158" s="240">
        <v>40.119999999999997</v>
      </c>
      <c r="I158" s="241"/>
      <c r="J158" s="242">
        <f>ROUND(I158*H158,2)</f>
        <v>0</v>
      </c>
      <c r="K158" s="238" t="s">
        <v>1</v>
      </c>
      <c r="L158" s="45"/>
      <c r="M158" s="243" t="s">
        <v>1</v>
      </c>
      <c r="N158" s="244" t="s">
        <v>44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167</v>
      </c>
      <c r="AT158" s="247" t="s">
        <v>162</v>
      </c>
      <c r="AU158" s="247" t="s">
        <v>89</v>
      </c>
      <c r="AY158" s="18" t="s">
        <v>160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87</v>
      </c>
      <c r="BK158" s="248">
        <f>ROUND(I158*H158,2)</f>
        <v>0</v>
      </c>
      <c r="BL158" s="18" t="s">
        <v>167</v>
      </c>
      <c r="BM158" s="247" t="s">
        <v>198</v>
      </c>
    </row>
    <row r="159" s="14" customFormat="1">
      <c r="A159" s="14"/>
      <c r="B159" s="260"/>
      <c r="C159" s="261"/>
      <c r="D159" s="251" t="s">
        <v>169</v>
      </c>
      <c r="E159" s="262" t="s">
        <v>1</v>
      </c>
      <c r="F159" s="263" t="s">
        <v>199</v>
      </c>
      <c r="G159" s="261"/>
      <c r="H159" s="264">
        <v>40.119999999999997</v>
      </c>
      <c r="I159" s="265"/>
      <c r="J159" s="261"/>
      <c r="K159" s="261"/>
      <c r="L159" s="266"/>
      <c r="M159" s="267"/>
      <c r="N159" s="268"/>
      <c r="O159" s="268"/>
      <c r="P159" s="268"/>
      <c r="Q159" s="268"/>
      <c r="R159" s="268"/>
      <c r="S159" s="268"/>
      <c r="T159" s="26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0" t="s">
        <v>169</v>
      </c>
      <c r="AU159" s="270" t="s">
        <v>89</v>
      </c>
      <c r="AV159" s="14" t="s">
        <v>89</v>
      </c>
      <c r="AW159" s="14" t="s">
        <v>34</v>
      </c>
      <c r="AX159" s="14" t="s">
        <v>87</v>
      </c>
      <c r="AY159" s="270" t="s">
        <v>160</v>
      </c>
    </row>
    <row r="160" s="2" customFormat="1" ht="16.5" customHeight="1">
      <c r="A160" s="39"/>
      <c r="B160" s="40"/>
      <c r="C160" s="236" t="s">
        <v>200</v>
      </c>
      <c r="D160" s="236" t="s">
        <v>162</v>
      </c>
      <c r="E160" s="237" t="s">
        <v>201</v>
      </c>
      <c r="F160" s="238" t="s">
        <v>202</v>
      </c>
      <c r="G160" s="239" t="s">
        <v>203</v>
      </c>
      <c r="H160" s="240">
        <v>10</v>
      </c>
      <c r="I160" s="241"/>
      <c r="J160" s="242">
        <f>ROUND(I160*H160,2)</f>
        <v>0</v>
      </c>
      <c r="K160" s="238" t="s">
        <v>166</v>
      </c>
      <c r="L160" s="45"/>
      <c r="M160" s="243" t="s">
        <v>1</v>
      </c>
      <c r="N160" s="244" t="s">
        <v>44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167</v>
      </c>
      <c r="AT160" s="247" t="s">
        <v>162</v>
      </c>
      <c r="AU160" s="247" t="s">
        <v>89</v>
      </c>
      <c r="AY160" s="18" t="s">
        <v>160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87</v>
      </c>
      <c r="BK160" s="248">
        <f>ROUND(I160*H160,2)</f>
        <v>0</v>
      </c>
      <c r="BL160" s="18" t="s">
        <v>167</v>
      </c>
      <c r="BM160" s="247" t="s">
        <v>204</v>
      </c>
    </row>
    <row r="161" s="13" customFormat="1">
      <c r="A161" s="13"/>
      <c r="B161" s="249"/>
      <c r="C161" s="250"/>
      <c r="D161" s="251" t="s">
        <v>169</v>
      </c>
      <c r="E161" s="252" t="s">
        <v>1</v>
      </c>
      <c r="F161" s="253" t="s">
        <v>205</v>
      </c>
      <c r="G161" s="250"/>
      <c r="H161" s="252" t="s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169</v>
      </c>
      <c r="AU161" s="259" t="s">
        <v>89</v>
      </c>
      <c r="AV161" s="13" t="s">
        <v>87</v>
      </c>
      <c r="AW161" s="13" t="s">
        <v>34</v>
      </c>
      <c r="AX161" s="13" t="s">
        <v>79</v>
      </c>
      <c r="AY161" s="259" t="s">
        <v>160</v>
      </c>
    </row>
    <row r="162" s="14" customFormat="1">
      <c r="A162" s="14"/>
      <c r="B162" s="260"/>
      <c r="C162" s="261"/>
      <c r="D162" s="251" t="s">
        <v>169</v>
      </c>
      <c r="E162" s="262" t="s">
        <v>1</v>
      </c>
      <c r="F162" s="263" t="s">
        <v>206</v>
      </c>
      <c r="G162" s="261"/>
      <c r="H162" s="264">
        <v>10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169</v>
      </c>
      <c r="AU162" s="270" t="s">
        <v>89</v>
      </c>
      <c r="AV162" s="14" t="s">
        <v>89</v>
      </c>
      <c r="AW162" s="14" t="s">
        <v>34</v>
      </c>
      <c r="AX162" s="14" t="s">
        <v>87</v>
      </c>
      <c r="AY162" s="270" t="s">
        <v>160</v>
      </c>
    </row>
    <row r="163" s="2" customFormat="1" ht="16.5" customHeight="1">
      <c r="A163" s="39"/>
      <c r="B163" s="40"/>
      <c r="C163" s="271" t="s">
        <v>207</v>
      </c>
      <c r="D163" s="271" t="s">
        <v>208</v>
      </c>
      <c r="E163" s="272" t="s">
        <v>209</v>
      </c>
      <c r="F163" s="273" t="s">
        <v>210</v>
      </c>
      <c r="G163" s="274" t="s">
        <v>197</v>
      </c>
      <c r="H163" s="275">
        <v>1</v>
      </c>
      <c r="I163" s="276"/>
      <c r="J163" s="277">
        <f>ROUND(I163*H163,2)</f>
        <v>0</v>
      </c>
      <c r="K163" s="273" t="s">
        <v>166</v>
      </c>
      <c r="L163" s="278"/>
      <c r="M163" s="279" t="s">
        <v>1</v>
      </c>
      <c r="N163" s="280" t="s">
        <v>44</v>
      </c>
      <c r="O163" s="92"/>
      <c r="P163" s="245">
        <f>O163*H163</f>
        <v>0</v>
      </c>
      <c r="Q163" s="245">
        <v>1</v>
      </c>
      <c r="R163" s="245">
        <f>Q163*H163</f>
        <v>1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200</v>
      </c>
      <c r="AT163" s="247" t="s">
        <v>208</v>
      </c>
      <c r="AU163" s="247" t="s">
        <v>89</v>
      </c>
      <c r="AY163" s="18" t="s">
        <v>160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87</v>
      </c>
      <c r="BK163" s="248">
        <f>ROUND(I163*H163,2)</f>
        <v>0</v>
      </c>
      <c r="BL163" s="18" t="s">
        <v>167</v>
      </c>
      <c r="BM163" s="247" t="s">
        <v>211</v>
      </c>
    </row>
    <row r="164" s="14" customFormat="1">
      <c r="A164" s="14"/>
      <c r="B164" s="260"/>
      <c r="C164" s="261"/>
      <c r="D164" s="251" t="s">
        <v>169</v>
      </c>
      <c r="E164" s="262" t="s">
        <v>1</v>
      </c>
      <c r="F164" s="263" t="s">
        <v>212</v>
      </c>
      <c r="G164" s="261"/>
      <c r="H164" s="264">
        <v>1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169</v>
      </c>
      <c r="AU164" s="270" t="s">
        <v>89</v>
      </c>
      <c r="AV164" s="14" t="s">
        <v>89</v>
      </c>
      <c r="AW164" s="14" t="s">
        <v>34</v>
      </c>
      <c r="AX164" s="14" t="s">
        <v>87</v>
      </c>
      <c r="AY164" s="270" t="s">
        <v>160</v>
      </c>
    </row>
    <row r="165" s="2" customFormat="1" ht="16.5" customHeight="1">
      <c r="A165" s="39"/>
      <c r="B165" s="40"/>
      <c r="C165" s="236" t="s">
        <v>206</v>
      </c>
      <c r="D165" s="236" t="s">
        <v>162</v>
      </c>
      <c r="E165" s="237" t="s">
        <v>213</v>
      </c>
      <c r="F165" s="238" t="s">
        <v>214</v>
      </c>
      <c r="G165" s="239" t="s">
        <v>203</v>
      </c>
      <c r="H165" s="240">
        <v>10</v>
      </c>
      <c r="I165" s="241"/>
      <c r="J165" s="242">
        <f>ROUND(I165*H165,2)</f>
        <v>0</v>
      </c>
      <c r="K165" s="238" t="s">
        <v>166</v>
      </c>
      <c r="L165" s="45"/>
      <c r="M165" s="243" t="s">
        <v>1</v>
      </c>
      <c r="N165" s="244" t="s">
        <v>44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167</v>
      </c>
      <c r="AT165" s="247" t="s">
        <v>162</v>
      </c>
      <c r="AU165" s="247" t="s">
        <v>89</v>
      </c>
      <c r="AY165" s="18" t="s">
        <v>160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87</v>
      </c>
      <c r="BK165" s="248">
        <f>ROUND(I165*H165,2)</f>
        <v>0</v>
      </c>
      <c r="BL165" s="18" t="s">
        <v>167</v>
      </c>
      <c r="BM165" s="247" t="s">
        <v>215</v>
      </c>
    </row>
    <row r="166" s="2" customFormat="1" ht="16.5" customHeight="1">
      <c r="A166" s="39"/>
      <c r="B166" s="40"/>
      <c r="C166" s="271" t="s">
        <v>216</v>
      </c>
      <c r="D166" s="271" t="s">
        <v>208</v>
      </c>
      <c r="E166" s="272" t="s">
        <v>217</v>
      </c>
      <c r="F166" s="273" t="s">
        <v>218</v>
      </c>
      <c r="G166" s="274" t="s">
        <v>219</v>
      </c>
      <c r="H166" s="275">
        <v>0.51500000000000001</v>
      </c>
      <c r="I166" s="276"/>
      <c r="J166" s="277">
        <f>ROUND(I166*H166,2)</f>
        <v>0</v>
      </c>
      <c r="K166" s="273" t="s">
        <v>166</v>
      </c>
      <c r="L166" s="278"/>
      <c r="M166" s="279" t="s">
        <v>1</v>
      </c>
      <c r="N166" s="280" t="s">
        <v>44</v>
      </c>
      <c r="O166" s="92"/>
      <c r="P166" s="245">
        <f>O166*H166</f>
        <v>0</v>
      </c>
      <c r="Q166" s="245">
        <v>0.001</v>
      </c>
      <c r="R166" s="245">
        <f>Q166*H166</f>
        <v>0.00051500000000000005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200</v>
      </c>
      <c r="AT166" s="247" t="s">
        <v>208</v>
      </c>
      <c r="AU166" s="247" t="s">
        <v>89</v>
      </c>
      <c r="AY166" s="18" t="s">
        <v>160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87</v>
      </c>
      <c r="BK166" s="248">
        <f>ROUND(I166*H166,2)</f>
        <v>0</v>
      </c>
      <c r="BL166" s="18" t="s">
        <v>167</v>
      </c>
      <c r="BM166" s="247" t="s">
        <v>220</v>
      </c>
    </row>
    <row r="167" s="14" customFormat="1">
      <c r="A167" s="14"/>
      <c r="B167" s="260"/>
      <c r="C167" s="261"/>
      <c r="D167" s="251" t="s">
        <v>169</v>
      </c>
      <c r="E167" s="262" t="s">
        <v>1</v>
      </c>
      <c r="F167" s="263" t="s">
        <v>221</v>
      </c>
      <c r="G167" s="261"/>
      <c r="H167" s="264">
        <v>0.51500000000000001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0" t="s">
        <v>169</v>
      </c>
      <c r="AU167" s="270" t="s">
        <v>89</v>
      </c>
      <c r="AV167" s="14" t="s">
        <v>89</v>
      </c>
      <c r="AW167" s="14" t="s">
        <v>34</v>
      </c>
      <c r="AX167" s="14" t="s">
        <v>87</v>
      </c>
      <c r="AY167" s="270" t="s">
        <v>160</v>
      </c>
    </row>
    <row r="168" s="12" customFormat="1" ht="22.8" customHeight="1">
      <c r="A168" s="12"/>
      <c r="B168" s="220"/>
      <c r="C168" s="221"/>
      <c r="D168" s="222" t="s">
        <v>78</v>
      </c>
      <c r="E168" s="234" t="s">
        <v>89</v>
      </c>
      <c r="F168" s="234" t="s">
        <v>222</v>
      </c>
      <c r="G168" s="221"/>
      <c r="H168" s="221"/>
      <c r="I168" s="224"/>
      <c r="J168" s="235">
        <f>BK168</f>
        <v>0</v>
      </c>
      <c r="K168" s="221"/>
      <c r="L168" s="226"/>
      <c r="M168" s="227"/>
      <c r="N168" s="228"/>
      <c r="O168" s="228"/>
      <c r="P168" s="229">
        <f>SUM(P169:P185)</f>
        <v>0</v>
      </c>
      <c r="Q168" s="228"/>
      <c r="R168" s="229">
        <f>SUM(R169:R185)</f>
        <v>47.817132999999991</v>
      </c>
      <c r="S168" s="228"/>
      <c r="T168" s="230">
        <f>SUM(T169:T185)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1" t="s">
        <v>87</v>
      </c>
      <c r="AT168" s="232" t="s">
        <v>78</v>
      </c>
      <c r="AU168" s="232" t="s">
        <v>87</v>
      </c>
      <c r="AY168" s="231" t="s">
        <v>160</v>
      </c>
      <c r="BK168" s="233">
        <f>SUM(BK169:BK185)</f>
        <v>0</v>
      </c>
    </row>
    <row r="169" s="2" customFormat="1" ht="16.5" customHeight="1">
      <c r="A169" s="39"/>
      <c r="B169" s="40"/>
      <c r="C169" s="236" t="s">
        <v>223</v>
      </c>
      <c r="D169" s="236" t="s">
        <v>162</v>
      </c>
      <c r="E169" s="237" t="s">
        <v>224</v>
      </c>
      <c r="F169" s="238" t="s">
        <v>225</v>
      </c>
      <c r="G169" s="239" t="s">
        <v>165</v>
      </c>
      <c r="H169" s="240">
        <v>18.34</v>
      </c>
      <c r="I169" s="241"/>
      <c r="J169" s="242">
        <f>ROUND(I169*H169,2)</f>
        <v>0</v>
      </c>
      <c r="K169" s="238" t="s">
        <v>166</v>
      </c>
      <c r="L169" s="45"/>
      <c r="M169" s="243" t="s">
        <v>1</v>
      </c>
      <c r="N169" s="244" t="s">
        <v>44</v>
      </c>
      <c r="O169" s="92"/>
      <c r="P169" s="245">
        <f>O169*H169</f>
        <v>0</v>
      </c>
      <c r="Q169" s="245">
        <v>2.2563399999999998</v>
      </c>
      <c r="R169" s="245">
        <f>Q169*H169</f>
        <v>41.381275599999995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167</v>
      </c>
      <c r="AT169" s="247" t="s">
        <v>162</v>
      </c>
      <c r="AU169" s="247" t="s">
        <v>89</v>
      </c>
      <c r="AY169" s="18" t="s">
        <v>160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87</v>
      </c>
      <c r="BK169" s="248">
        <f>ROUND(I169*H169,2)</f>
        <v>0</v>
      </c>
      <c r="BL169" s="18" t="s">
        <v>167</v>
      </c>
      <c r="BM169" s="247" t="s">
        <v>226</v>
      </c>
    </row>
    <row r="170" s="13" customFormat="1">
      <c r="A170" s="13"/>
      <c r="B170" s="249"/>
      <c r="C170" s="250"/>
      <c r="D170" s="251" t="s">
        <v>169</v>
      </c>
      <c r="E170" s="252" t="s">
        <v>1</v>
      </c>
      <c r="F170" s="253" t="s">
        <v>227</v>
      </c>
      <c r="G170" s="250"/>
      <c r="H170" s="252" t="s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169</v>
      </c>
      <c r="AU170" s="259" t="s">
        <v>89</v>
      </c>
      <c r="AV170" s="13" t="s">
        <v>87</v>
      </c>
      <c r="AW170" s="13" t="s">
        <v>34</v>
      </c>
      <c r="AX170" s="13" t="s">
        <v>79</v>
      </c>
      <c r="AY170" s="259" t="s">
        <v>160</v>
      </c>
    </row>
    <row r="171" s="13" customFormat="1">
      <c r="A171" s="13"/>
      <c r="B171" s="249"/>
      <c r="C171" s="250"/>
      <c r="D171" s="251" t="s">
        <v>169</v>
      </c>
      <c r="E171" s="252" t="s">
        <v>1</v>
      </c>
      <c r="F171" s="253" t="s">
        <v>228</v>
      </c>
      <c r="G171" s="250"/>
      <c r="H171" s="252" t="s">
        <v>1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169</v>
      </c>
      <c r="AU171" s="259" t="s">
        <v>89</v>
      </c>
      <c r="AV171" s="13" t="s">
        <v>87</v>
      </c>
      <c r="AW171" s="13" t="s">
        <v>34</v>
      </c>
      <c r="AX171" s="13" t="s">
        <v>79</v>
      </c>
      <c r="AY171" s="259" t="s">
        <v>160</v>
      </c>
    </row>
    <row r="172" s="14" customFormat="1">
      <c r="A172" s="14"/>
      <c r="B172" s="260"/>
      <c r="C172" s="261"/>
      <c r="D172" s="251" t="s">
        <v>169</v>
      </c>
      <c r="E172" s="262" t="s">
        <v>1</v>
      </c>
      <c r="F172" s="263" t="s">
        <v>229</v>
      </c>
      <c r="G172" s="261"/>
      <c r="H172" s="264">
        <v>14.310000000000001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0" t="s">
        <v>169</v>
      </c>
      <c r="AU172" s="270" t="s">
        <v>89</v>
      </c>
      <c r="AV172" s="14" t="s">
        <v>89</v>
      </c>
      <c r="AW172" s="14" t="s">
        <v>34</v>
      </c>
      <c r="AX172" s="14" t="s">
        <v>79</v>
      </c>
      <c r="AY172" s="270" t="s">
        <v>160</v>
      </c>
    </row>
    <row r="173" s="13" customFormat="1">
      <c r="A173" s="13"/>
      <c r="B173" s="249"/>
      <c r="C173" s="250"/>
      <c r="D173" s="251" t="s">
        <v>169</v>
      </c>
      <c r="E173" s="252" t="s">
        <v>1</v>
      </c>
      <c r="F173" s="253" t="s">
        <v>230</v>
      </c>
      <c r="G173" s="250"/>
      <c r="H173" s="252" t="s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169</v>
      </c>
      <c r="AU173" s="259" t="s">
        <v>89</v>
      </c>
      <c r="AV173" s="13" t="s">
        <v>87</v>
      </c>
      <c r="AW173" s="13" t="s">
        <v>34</v>
      </c>
      <c r="AX173" s="13" t="s">
        <v>79</v>
      </c>
      <c r="AY173" s="259" t="s">
        <v>160</v>
      </c>
    </row>
    <row r="174" s="14" customFormat="1">
      <c r="A174" s="14"/>
      <c r="B174" s="260"/>
      <c r="C174" s="261"/>
      <c r="D174" s="251" t="s">
        <v>169</v>
      </c>
      <c r="E174" s="262" t="s">
        <v>1</v>
      </c>
      <c r="F174" s="263" t="s">
        <v>231</v>
      </c>
      <c r="G174" s="261"/>
      <c r="H174" s="264">
        <v>1.28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0" t="s">
        <v>169</v>
      </c>
      <c r="AU174" s="270" t="s">
        <v>89</v>
      </c>
      <c r="AV174" s="14" t="s">
        <v>89</v>
      </c>
      <c r="AW174" s="14" t="s">
        <v>34</v>
      </c>
      <c r="AX174" s="14" t="s">
        <v>79</v>
      </c>
      <c r="AY174" s="270" t="s">
        <v>160</v>
      </c>
    </row>
    <row r="175" s="14" customFormat="1">
      <c r="A175" s="14"/>
      <c r="B175" s="260"/>
      <c r="C175" s="261"/>
      <c r="D175" s="251" t="s">
        <v>169</v>
      </c>
      <c r="E175" s="262" t="s">
        <v>1</v>
      </c>
      <c r="F175" s="263" t="s">
        <v>232</v>
      </c>
      <c r="G175" s="261"/>
      <c r="H175" s="264">
        <v>1.5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0" t="s">
        <v>169</v>
      </c>
      <c r="AU175" s="270" t="s">
        <v>89</v>
      </c>
      <c r="AV175" s="14" t="s">
        <v>89</v>
      </c>
      <c r="AW175" s="14" t="s">
        <v>34</v>
      </c>
      <c r="AX175" s="14" t="s">
        <v>79</v>
      </c>
      <c r="AY175" s="270" t="s">
        <v>160</v>
      </c>
    </row>
    <row r="176" s="14" customFormat="1">
      <c r="A176" s="14"/>
      <c r="B176" s="260"/>
      <c r="C176" s="261"/>
      <c r="D176" s="251" t="s">
        <v>169</v>
      </c>
      <c r="E176" s="262" t="s">
        <v>1</v>
      </c>
      <c r="F176" s="263" t="s">
        <v>233</v>
      </c>
      <c r="G176" s="261"/>
      <c r="H176" s="264">
        <v>1.25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0" t="s">
        <v>169</v>
      </c>
      <c r="AU176" s="270" t="s">
        <v>89</v>
      </c>
      <c r="AV176" s="14" t="s">
        <v>89</v>
      </c>
      <c r="AW176" s="14" t="s">
        <v>34</v>
      </c>
      <c r="AX176" s="14" t="s">
        <v>79</v>
      </c>
      <c r="AY176" s="270" t="s">
        <v>160</v>
      </c>
    </row>
    <row r="177" s="15" customFormat="1">
      <c r="A177" s="15"/>
      <c r="B177" s="281"/>
      <c r="C177" s="282"/>
      <c r="D177" s="251" t="s">
        <v>169</v>
      </c>
      <c r="E177" s="283" t="s">
        <v>1</v>
      </c>
      <c r="F177" s="284" t="s">
        <v>234</v>
      </c>
      <c r="G177" s="282"/>
      <c r="H177" s="285">
        <v>18.34</v>
      </c>
      <c r="I177" s="286"/>
      <c r="J177" s="282"/>
      <c r="K177" s="282"/>
      <c r="L177" s="287"/>
      <c r="M177" s="288"/>
      <c r="N177" s="289"/>
      <c r="O177" s="289"/>
      <c r="P177" s="289"/>
      <c r="Q177" s="289"/>
      <c r="R177" s="289"/>
      <c r="S177" s="289"/>
      <c r="T177" s="29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91" t="s">
        <v>169</v>
      </c>
      <c r="AU177" s="291" t="s">
        <v>89</v>
      </c>
      <c r="AV177" s="15" t="s">
        <v>167</v>
      </c>
      <c r="AW177" s="15" t="s">
        <v>34</v>
      </c>
      <c r="AX177" s="15" t="s">
        <v>87</v>
      </c>
      <c r="AY177" s="291" t="s">
        <v>160</v>
      </c>
    </row>
    <row r="178" s="2" customFormat="1" ht="16.5" customHeight="1">
      <c r="A178" s="39"/>
      <c r="B178" s="40"/>
      <c r="C178" s="236" t="s">
        <v>235</v>
      </c>
      <c r="D178" s="236" t="s">
        <v>162</v>
      </c>
      <c r="E178" s="237" t="s">
        <v>236</v>
      </c>
      <c r="F178" s="238" t="s">
        <v>237</v>
      </c>
      <c r="G178" s="239" t="s">
        <v>165</v>
      </c>
      <c r="H178" s="240">
        <v>2.4900000000000002</v>
      </c>
      <c r="I178" s="241"/>
      <c r="J178" s="242">
        <f>ROUND(I178*H178,2)</f>
        <v>0</v>
      </c>
      <c r="K178" s="238" t="s">
        <v>166</v>
      </c>
      <c r="L178" s="45"/>
      <c r="M178" s="243" t="s">
        <v>1</v>
      </c>
      <c r="N178" s="244" t="s">
        <v>44</v>
      </c>
      <c r="O178" s="92"/>
      <c r="P178" s="245">
        <f>O178*H178</f>
        <v>0</v>
      </c>
      <c r="Q178" s="245">
        <v>2.45329</v>
      </c>
      <c r="R178" s="245">
        <f>Q178*H178</f>
        <v>6.1086921000000007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167</v>
      </c>
      <c r="AT178" s="247" t="s">
        <v>162</v>
      </c>
      <c r="AU178" s="247" t="s">
        <v>89</v>
      </c>
      <c r="AY178" s="18" t="s">
        <v>160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87</v>
      </c>
      <c r="BK178" s="248">
        <f>ROUND(I178*H178,2)</f>
        <v>0</v>
      </c>
      <c r="BL178" s="18" t="s">
        <v>167</v>
      </c>
      <c r="BM178" s="247" t="s">
        <v>238</v>
      </c>
    </row>
    <row r="179" s="13" customFormat="1">
      <c r="A179" s="13"/>
      <c r="B179" s="249"/>
      <c r="C179" s="250"/>
      <c r="D179" s="251" t="s">
        <v>169</v>
      </c>
      <c r="E179" s="252" t="s">
        <v>1</v>
      </c>
      <c r="F179" s="253" t="s">
        <v>239</v>
      </c>
      <c r="G179" s="250"/>
      <c r="H179" s="252" t="s">
        <v>1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169</v>
      </c>
      <c r="AU179" s="259" t="s">
        <v>89</v>
      </c>
      <c r="AV179" s="13" t="s">
        <v>87</v>
      </c>
      <c r="AW179" s="13" t="s">
        <v>34</v>
      </c>
      <c r="AX179" s="13" t="s">
        <v>79</v>
      </c>
      <c r="AY179" s="259" t="s">
        <v>160</v>
      </c>
    </row>
    <row r="180" s="14" customFormat="1">
      <c r="A180" s="14"/>
      <c r="B180" s="260"/>
      <c r="C180" s="261"/>
      <c r="D180" s="251" t="s">
        <v>169</v>
      </c>
      <c r="E180" s="262" t="s">
        <v>1</v>
      </c>
      <c r="F180" s="263" t="s">
        <v>240</v>
      </c>
      <c r="G180" s="261"/>
      <c r="H180" s="264">
        <v>2.4900000000000002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0" t="s">
        <v>169</v>
      </c>
      <c r="AU180" s="270" t="s">
        <v>89</v>
      </c>
      <c r="AV180" s="14" t="s">
        <v>89</v>
      </c>
      <c r="AW180" s="14" t="s">
        <v>34</v>
      </c>
      <c r="AX180" s="14" t="s">
        <v>87</v>
      </c>
      <c r="AY180" s="270" t="s">
        <v>160</v>
      </c>
    </row>
    <row r="181" s="2" customFormat="1" ht="16.5" customHeight="1">
      <c r="A181" s="39"/>
      <c r="B181" s="40"/>
      <c r="C181" s="236" t="s">
        <v>241</v>
      </c>
      <c r="D181" s="236" t="s">
        <v>162</v>
      </c>
      <c r="E181" s="237" t="s">
        <v>242</v>
      </c>
      <c r="F181" s="238" t="s">
        <v>243</v>
      </c>
      <c r="G181" s="239" t="s">
        <v>203</v>
      </c>
      <c r="H181" s="240">
        <v>3.6899999999999999</v>
      </c>
      <c r="I181" s="241"/>
      <c r="J181" s="242">
        <f>ROUND(I181*H181,2)</f>
        <v>0</v>
      </c>
      <c r="K181" s="238" t="s">
        <v>166</v>
      </c>
      <c r="L181" s="45"/>
      <c r="M181" s="243" t="s">
        <v>1</v>
      </c>
      <c r="N181" s="244" t="s">
        <v>44</v>
      </c>
      <c r="O181" s="92"/>
      <c r="P181" s="245">
        <f>O181*H181</f>
        <v>0</v>
      </c>
      <c r="Q181" s="245">
        <v>0.00247</v>
      </c>
      <c r="R181" s="245">
        <f>Q181*H181</f>
        <v>0.0091143000000000005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167</v>
      </c>
      <c r="AT181" s="247" t="s">
        <v>162</v>
      </c>
      <c r="AU181" s="247" t="s">
        <v>89</v>
      </c>
      <c r="AY181" s="18" t="s">
        <v>160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87</v>
      </c>
      <c r="BK181" s="248">
        <f>ROUND(I181*H181,2)</f>
        <v>0</v>
      </c>
      <c r="BL181" s="18" t="s">
        <v>167</v>
      </c>
      <c r="BM181" s="247" t="s">
        <v>244</v>
      </c>
    </row>
    <row r="182" s="14" customFormat="1">
      <c r="A182" s="14"/>
      <c r="B182" s="260"/>
      <c r="C182" s="261"/>
      <c r="D182" s="251" t="s">
        <v>169</v>
      </c>
      <c r="E182" s="262" t="s">
        <v>1</v>
      </c>
      <c r="F182" s="263" t="s">
        <v>245</v>
      </c>
      <c r="G182" s="261"/>
      <c r="H182" s="264">
        <v>3.6899999999999999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0" t="s">
        <v>169</v>
      </c>
      <c r="AU182" s="270" t="s">
        <v>89</v>
      </c>
      <c r="AV182" s="14" t="s">
        <v>89</v>
      </c>
      <c r="AW182" s="14" t="s">
        <v>34</v>
      </c>
      <c r="AX182" s="14" t="s">
        <v>87</v>
      </c>
      <c r="AY182" s="270" t="s">
        <v>160</v>
      </c>
    </row>
    <row r="183" s="2" customFormat="1" ht="16.5" customHeight="1">
      <c r="A183" s="39"/>
      <c r="B183" s="40"/>
      <c r="C183" s="236" t="s">
        <v>8</v>
      </c>
      <c r="D183" s="236" t="s">
        <v>162</v>
      </c>
      <c r="E183" s="237" t="s">
        <v>246</v>
      </c>
      <c r="F183" s="238" t="s">
        <v>247</v>
      </c>
      <c r="G183" s="239" t="s">
        <v>203</v>
      </c>
      <c r="H183" s="240">
        <v>3.6899999999999999</v>
      </c>
      <c r="I183" s="241"/>
      <c r="J183" s="242">
        <f>ROUND(I183*H183,2)</f>
        <v>0</v>
      </c>
      <c r="K183" s="238" t="s">
        <v>166</v>
      </c>
      <c r="L183" s="45"/>
      <c r="M183" s="243" t="s">
        <v>1</v>
      </c>
      <c r="N183" s="244" t="s">
        <v>44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167</v>
      </c>
      <c r="AT183" s="247" t="s">
        <v>162</v>
      </c>
      <c r="AU183" s="247" t="s">
        <v>89</v>
      </c>
      <c r="AY183" s="18" t="s">
        <v>160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87</v>
      </c>
      <c r="BK183" s="248">
        <f>ROUND(I183*H183,2)</f>
        <v>0</v>
      </c>
      <c r="BL183" s="18" t="s">
        <v>167</v>
      </c>
      <c r="BM183" s="247" t="s">
        <v>248</v>
      </c>
    </row>
    <row r="184" s="2" customFormat="1" ht="16.5" customHeight="1">
      <c r="A184" s="39"/>
      <c r="B184" s="40"/>
      <c r="C184" s="236" t="s">
        <v>249</v>
      </c>
      <c r="D184" s="236" t="s">
        <v>162</v>
      </c>
      <c r="E184" s="237" t="s">
        <v>250</v>
      </c>
      <c r="F184" s="238" t="s">
        <v>251</v>
      </c>
      <c r="G184" s="239" t="s">
        <v>197</v>
      </c>
      <c r="H184" s="240">
        <v>0.29999999999999999</v>
      </c>
      <c r="I184" s="241"/>
      <c r="J184" s="242">
        <f>ROUND(I184*H184,2)</f>
        <v>0</v>
      </c>
      <c r="K184" s="238" t="s">
        <v>166</v>
      </c>
      <c r="L184" s="45"/>
      <c r="M184" s="243" t="s">
        <v>1</v>
      </c>
      <c r="N184" s="244" t="s">
        <v>44</v>
      </c>
      <c r="O184" s="92"/>
      <c r="P184" s="245">
        <f>O184*H184</f>
        <v>0</v>
      </c>
      <c r="Q184" s="245">
        <v>1.0601700000000001</v>
      </c>
      <c r="R184" s="245">
        <f>Q184*H184</f>
        <v>0.31805100000000003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167</v>
      </c>
      <c r="AT184" s="247" t="s">
        <v>162</v>
      </c>
      <c r="AU184" s="247" t="s">
        <v>89</v>
      </c>
      <c r="AY184" s="18" t="s">
        <v>160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87</v>
      </c>
      <c r="BK184" s="248">
        <f>ROUND(I184*H184,2)</f>
        <v>0</v>
      </c>
      <c r="BL184" s="18" t="s">
        <v>167</v>
      </c>
      <c r="BM184" s="247" t="s">
        <v>252</v>
      </c>
    </row>
    <row r="185" s="14" customFormat="1">
      <c r="A185" s="14"/>
      <c r="B185" s="260"/>
      <c r="C185" s="261"/>
      <c r="D185" s="251" t="s">
        <v>169</v>
      </c>
      <c r="E185" s="262" t="s">
        <v>1</v>
      </c>
      <c r="F185" s="263" t="s">
        <v>253</v>
      </c>
      <c r="G185" s="261"/>
      <c r="H185" s="264">
        <v>0.29999999999999999</v>
      </c>
      <c r="I185" s="265"/>
      <c r="J185" s="261"/>
      <c r="K185" s="261"/>
      <c r="L185" s="266"/>
      <c r="M185" s="267"/>
      <c r="N185" s="268"/>
      <c r="O185" s="268"/>
      <c r="P185" s="268"/>
      <c r="Q185" s="268"/>
      <c r="R185" s="268"/>
      <c r="S185" s="268"/>
      <c r="T185" s="26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0" t="s">
        <v>169</v>
      </c>
      <c r="AU185" s="270" t="s">
        <v>89</v>
      </c>
      <c r="AV185" s="14" t="s">
        <v>89</v>
      </c>
      <c r="AW185" s="14" t="s">
        <v>34</v>
      </c>
      <c r="AX185" s="14" t="s">
        <v>87</v>
      </c>
      <c r="AY185" s="270" t="s">
        <v>160</v>
      </c>
    </row>
    <row r="186" s="12" customFormat="1" ht="22.8" customHeight="1">
      <c r="A186" s="12"/>
      <c r="B186" s="220"/>
      <c r="C186" s="221"/>
      <c r="D186" s="222" t="s">
        <v>78</v>
      </c>
      <c r="E186" s="234" t="s">
        <v>175</v>
      </c>
      <c r="F186" s="234" t="s">
        <v>254</v>
      </c>
      <c r="G186" s="221"/>
      <c r="H186" s="221"/>
      <c r="I186" s="224"/>
      <c r="J186" s="235">
        <f>BK186</f>
        <v>0</v>
      </c>
      <c r="K186" s="221"/>
      <c r="L186" s="226"/>
      <c r="M186" s="227"/>
      <c r="N186" s="228"/>
      <c r="O186" s="228"/>
      <c r="P186" s="229">
        <f>SUM(P187:P210)</f>
        <v>0</v>
      </c>
      <c r="Q186" s="228"/>
      <c r="R186" s="229">
        <f>SUM(R187:R210)</f>
        <v>65.416275800000008</v>
      </c>
      <c r="S186" s="228"/>
      <c r="T186" s="230">
        <f>SUM(T187:T210)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1" t="s">
        <v>87</v>
      </c>
      <c r="AT186" s="232" t="s">
        <v>78</v>
      </c>
      <c r="AU186" s="232" t="s">
        <v>87</v>
      </c>
      <c r="AY186" s="231" t="s">
        <v>160</v>
      </c>
      <c r="BK186" s="233">
        <f>SUM(BK187:BK210)</f>
        <v>0</v>
      </c>
    </row>
    <row r="187" s="2" customFormat="1" ht="16.5" customHeight="1">
      <c r="A187" s="39"/>
      <c r="B187" s="40"/>
      <c r="C187" s="236" t="s">
        <v>255</v>
      </c>
      <c r="D187" s="236" t="s">
        <v>162</v>
      </c>
      <c r="E187" s="237" t="s">
        <v>256</v>
      </c>
      <c r="F187" s="238" t="s">
        <v>257</v>
      </c>
      <c r="G187" s="239" t="s">
        <v>165</v>
      </c>
      <c r="H187" s="240">
        <v>4.29</v>
      </c>
      <c r="I187" s="241"/>
      <c r="J187" s="242">
        <f>ROUND(I187*H187,2)</f>
        <v>0</v>
      </c>
      <c r="K187" s="238" t="s">
        <v>166</v>
      </c>
      <c r="L187" s="45"/>
      <c r="M187" s="243" t="s">
        <v>1</v>
      </c>
      <c r="N187" s="244" t="s">
        <v>44</v>
      </c>
      <c r="O187" s="92"/>
      <c r="P187" s="245">
        <f>O187*H187</f>
        <v>0</v>
      </c>
      <c r="Q187" s="245">
        <v>1.25468</v>
      </c>
      <c r="R187" s="245">
        <f>Q187*H187</f>
        <v>5.3825772000000001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167</v>
      </c>
      <c r="AT187" s="247" t="s">
        <v>162</v>
      </c>
      <c r="AU187" s="247" t="s">
        <v>89</v>
      </c>
      <c r="AY187" s="18" t="s">
        <v>160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87</v>
      </c>
      <c r="BK187" s="248">
        <f>ROUND(I187*H187,2)</f>
        <v>0</v>
      </c>
      <c r="BL187" s="18" t="s">
        <v>167</v>
      </c>
      <c r="BM187" s="247" t="s">
        <v>258</v>
      </c>
    </row>
    <row r="188" s="13" customFormat="1">
      <c r="A188" s="13"/>
      <c r="B188" s="249"/>
      <c r="C188" s="250"/>
      <c r="D188" s="251" t="s">
        <v>169</v>
      </c>
      <c r="E188" s="252" t="s">
        <v>1</v>
      </c>
      <c r="F188" s="253" t="s">
        <v>259</v>
      </c>
      <c r="G188" s="250"/>
      <c r="H188" s="252" t="s">
        <v>1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169</v>
      </c>
      <c r="AU188" s="259" t="s">
        <v>89</v>
      </c>
      <c r="AV188" s="13" t="s">
        <v>87</v>
      </c>
      <c r="AW188" s="13" t="s">
        <v>34</v>
      </c>
      <c r="AX188" s="13" t="s">
        <v>79</v>
      </c>
      <c r="AY188" s="259" t="s">
        <v>160</v>
      </c>
    </row>
    <row r="189" s="14" customFormat="1">
      <c r="A189" s="14"/>
      <c r="B189" s="260"/>
      <c r="C189" s="261"/>
      <c r="D189" s="251" t="s">
        <v>169</v>
      </c>
      <c r="E189" s="262" t="s">
        <v>1</v>
      </c>
      <c r="F189" s="263" t="s">
        <v>260</v>
      </c>
      <c r="G189" s="261"/>
      <c r="H189" s="264">
        <v>2.96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0" t="s">
        <v>169</v>
      </c>
      <c r="AU189" s="270" t="s">
        <v>89</v>
      </c>
      <c r="AV189" s="14" t="s">
        <v>89</v>
      </c>
      <c r="AW189" s="14" t="s">
        <v>34</v>
      </c>
      <c r="AX189" s="14" t="s">
        <v>79</v>
      </c>
      <c r="AY189" s="270" t="s">
        <v>160</v>
      </c>
    </row>
    <row r="190" s="14" customFormat="1">
      <c r="A190" s="14"/>
      <c r="B190" s="260"/>
      <c r="C190" s="261"/>
      <c r="D190" s="251" t="s">
        <v>169</v>
      </c>
      <c r="E190" s="262" t="s">
        <v>1</v>
      </c>
      <c r="F190" s="263" t="s">
        <v>261</v>
      </c>
      <c r="G190" s="261"/>
      <c r="H190" s="264">
        <v>1.3300000000000001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0" t="s">
        <v>169</v>
      </c>
      <c r="AU190" s="270" t="s">
        <v>89</v>
      </c>
      <c r="AV190" s="14" t="s">
        <v>89</v>
      </c>
      <c r="AW190" s="14" t="s">
        <v>34</v>
      </c>
      <c r="AX190" s="14" t="s">
        <v>79</v>
      </c>
      <c r="AY190" s="270" t="s">
        <v>160</v>
      </c>
    </row>
    <row r="191" s="15" customFormat="1">
      <c r="A191" s="15"/>
      <c r="B191" s="281"/>
      <c r="C191" s="282"/>
      <c r="D191" s="251" t="s">
        <v>169</v>
      </c>
      <c r="E191" s="283" t="s">
        <v>1</v>
      </c>
      <c r="F191" s="284" t="s">
        <v>234</v>
      </c>
      <c r="G191" s="282"/>
      <c r="H191" s="285">
        <v>4.29</v>
      </c>
      <c r="I191" s="286"/>
      <c r="J191" s="282"/>
      <c r="K191" s="282"/>
      <c r="L191" s="287"/>
      <c r="M191" s="288"/>
      <c r="N191" s="289"/>
      <c r="O191" s="289"/>
      <c r="P191" s="289"/>
      <c r="Q191" s="289"/>
      <c r="R191" s="289"/>
      <c r="S191" s="289"/>
      <c r="T191" s="29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91" t="s">
        <v>169</v>
      </c>
      <c r="AU191" s="291" t="s">
        <v>89</v>
      </c>
      <c r="AV191" s="15" t="s">
        <v>167</v>
      </c>
      <c r="AW191" s="15" t="s">
        <v>34</v>
      </c>
      <c r="AX191" s="15" t="s">
        <v>87</v>
      </c>
      <c r="AY191" s="291" t="s">
        <v>160</v>
      </c>
    </row>
    <row r="192" s="2" customFormat="1" ht="16.5" customHeight="1">
      <c r="A192" s="39"/>
      <c r="B192" s="40"/>
      <c r="C192" s="236" t="s">
        <v>262</v>
      </c>
      <c r="D192" s="236" t="s">
        <v>162</v>
      </c>
      <c r="E192" s="237" t="s">
        <v>263</v>
      </c>
      <c r="F192" s="238" t="s">
        <v>264</v>
      </c>
      <c r="G192" s="239" t="s">
        <v>203</v>
      </c>
      <c r="H192" s="240">
        <v>25.379999999999999</v>
      </c>
      <c r="I192" s="241"/>
      <c r="J192" s="242">
        <f>ROUND(I192*H192,2)</f>
        <v>0</v>
      </c>
      <c r="K192" s="238" t="s">
        <v>166</v>
      </c>
      <c r="L192" s="45"/>
      <c r="M192" s="243" t="s">
        <v>1</v>
      </c>
      <c r="N192" s="244" t="s">
        <v>44</v>
      </c>
      <c r="O192" s="92"/>
      <c r="P192" s="245">
        <f>O192*H192</f>
        <v>0</v>
      </c>
      <c r="Q192" s="245">
        <v>0.16414999999999999</v>
      </c>
      <c r="R192" s="245">
        <f>Q192*H192</f>
        <v>4.1661269999999995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167</v>
      </c>
      <c r="AT192" s="247" t="s">
        <v>162</v>
      </c>
      <c r="AU192" s="247" t="s">
        <v>89</v>
      </c>
      <c r="AY192" s="18" t="s">
        <v>160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87</v>
      </c>
      <c r="BK192" s="248">
        <f>ROUND(I192*H192,2)</f>
        <v>0</v>
      </c>
      <c r="BL192" s="18" t="s">
        <v>167</v>
      </c>
      <c r="BM192" s="247" t="s">
        <v>265</v>
      </c>
    </row>
    <row r="193" s="13" customFormat="1">
      <c r="A193" s="13"/>
      <c r="B193" s="249"/>
      <c r="C193" s="250"/>
      <c r="D193" s="251" t="s">
        <v>169</v>
      </c>
      <c r="E193" s="252" t="s">
        <v>1</v>
      </c>
      <c r="F193" s="253" t="s">
        <v>266</v>
      </c>
      <c r="G193" s="250"/>
      <c r="H193" s="252" t="s">
        <v>1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169</v>
      </c>
      <c r="AU193" s="259" t="s">
        <v>89</v>
      </c>
      <c r="AV193" s="13" t="s">
        <v>87</v>
      </c>
      <c r="AW193" s="13" t="s">
        <v>34</v>
      </c>
      <c r="AX193" s="13" t="s">
        <v>79</v>
      </c>
      <c r="AY193" s="259" t="s">
        <v>160</v>
      </c>
    </row>
    <row r="194" s="14" customFormat="1">
      <c r="A194" s="14"/>
      <c r="B194" s="260"/>
      <c r="C194" s="261"/>
      <c r="D194" s="251" t="s">
        <v>169</v>
      </c>
      <c r="E194" s="262" t="s">
        <v>1</v>
      </c>
      <c r="F194" s="263" t="s">
        <v>267</v>
      </c>
      <c r="G194" s="261"/>
      <c r="H194" s="264">
        <v>2.2400000000000002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0" t="s">
        <v>169</v>
      </c>
      <c r="AU194" s="270" t="s">
        <v>89</v>
      </c>
      <c r="AV194" s="14" t="s">
        <v>89</v>
      </c>
      <c r="AW194" s="14" t="s">
        <v>34</v>
      </c>
      <c r="AX194" s="14" t="s">
        <v>79</v>
      </c>
      <c r="AY194" s="270" t="s">
        <v>160</v>
      </c>
    </row>
    <row r="195" s="13" customFormat="1">
      <c r="A195" s="13"/>
      <c r="B195" s="249"/>
      <c r="C195" s="250"/>
      <c r="D195" s="251" t="s">
        <v>169</v>
      </c>
      <c r="E195" s="252" t="s">
        <v>1</v>
      </c>
      <c r="F195" s="253" t="s">
        <v>268</v>
      </c>
      <c r="G195" s="250"/>
      <c r="H195" s="252" t="s">
        <v>1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169</v>
      </c>
      <c r="AU195" s="259" t="s">
        <v>89</v>
      </c>
      <c r="AV195" s="13" t="s">
        <v>87</v>
      </c>
      <c r="AW195" s="13" t="s">
        <v>34</v>
      </c>
      <c r="AX195" s="13" t="s">
        <v>79</v>
      </c>
      <c r="AY195" s="259" t="s">
        <v>160</v>
      </c>
    </row>
    <row r="196" s="14" customFormat="1">
      <c r="A196" s="14"/>
      <c r="B196" s="260"/>
      <c r="C196" s="261"/>
      <c r="D196" s="251" t="s">
        <v>169</v>
      </c>
      <c r="E196" s="262" t="s">
        <v>1</v>
      </c>
      <c r="F196" s="263" t="s">
        <v>269</v>
      </c>
      <c r="G196" s="261"/>
      <c r="H196" s="264">
        <v>23.140000000000001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0" t="s">
        <v>169</v>
      </c>
      <c r="AU196" s="270" t="s">
        <v>89</v>
      </c>
      <c r="AV196" s="14" t="s">
        <v>89</v>
      </c>
      <c r="AW196" s="14" t="s">
        <v>34</v>
      </c>
      <c r="AX196" s="14" t="s">
        <v>79</v>
      </c>
      <c r="AY196" s="270" t="s">
        <v>160</v>
      </c>
    </row>
    <row r="197" s="15" customFormat="1">
      <c r="A197" s="15"/>
      <c r="B197" s="281"/>
      <c r="C197" s="282"/>
      <c r="D197" s="251" t="s">
        <v>169</v>
      </c>
      <c r="E197" s="283" t="s">
        <v>1</v>
      </c>
      <c r="F197" s="284" t="s">
        <v>234</v>
      </c>
      <c r="G197" s="282"/>
      <c r="H197" s="285">
        <v>25.379999999999999</v>
      </c>
      <c r="I197" s="286"/>
      <c r="J197" s="282"/>
      <c r="K197" s="282"/>
      <c r="L197" s="287"/>
      <c r="M197" s="288"/>
      <c r="N197" s="289"/>
      <c r="O197" s="289"/>
      <c r="P197" s="289"/>
      <c r="Q197" s="289"/>
      <c r="R197" s="289"/>
      <c r="S197" s="289"/>
      <c r="T197" s="29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91" t="s">
        <v>169</v>
      </c>
      <c r="AU197" s="291" t="s">
        <v>89</v>
      </c>
      <c r="AV197" s="15" t="s">
        <v>167</v>
      </c>
      <c r="AW197" s="15" t="s">
        <v>34</v>
      </c>
      <c r="AX197" s="15" t="s">
        <v>87</v>
      </c>
      <c r="AY197" s="291" t="s">
        <v>160</v>
      </c>
    </row>
    <row r="198" s="2" customFormat="1" ht="16.5" customHeight="1">
      <c r="A198" s="39"/>
      <c r="B198" s="40"/>
      <c r="C198" s="236" t="s">
        <v>270</v>
      </c>
      <c r="D198" s="236" t="s">
        <v>162</v>
      </c>
      <c r="E198" s="237" t="s">
        <v>271</v>
      </c>
      <c r="F198" s="238" t="s">
        <v>272</v>
      </c>
      <c r="G198" s="239" t="s">
        <v>203</v>
      </c>
      <c r="H198" s="240">
        <v>118</v>
      </c>
      <c r="I198" s="241"/>
      <c r="J198" s="242">
        <f>ROUND(I198*H198,2)</f>
        <v>0</v>
      </c>
      <c r="K198" s="238" t="s">
        <v>166</v>
      </c>
      <c r="L198" s="45"/>
      <c r="M198" s="243" t="s">
        <v>1</v>
      </c>
      <c r="N198" s="244" t="s">
        <v>44</v>
      </c>
      <c r="O198" s="92"/>
      <c r="P198" s="245">
        <f>O198*H198</f>
        <v>0</v>
      </c>
      <c r="Q198" s="245">
        <v>0.45195000000000002</v>
      </c>
      <c r="R198" s="245">
        <f>Q198*H198</f>
        <v>53.330100000000002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167</v>
      </c>
      <c r="AT198" s="247" t="s">
        <v>162</v>
      </c>
      <c r="AU198" s="247" t="s">
        <v>89</v>
      </c>
      <c r="AY198" s="18" t="s">
        <v>160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87</v>
      </c>
      <c r="BK198" s="248">
        <f>ROUND(I198*H198,2)</f>
        <v>0</v>
      </c>
      <c r="BL198" s="18" t="s">
        <v>167</v>
      </c>
      <c r="BM198" s="247" t="s">
        <v>273</v>
      </c>
    </row>
    <row r="199" s="13" customFormat="1">
      <c r="A199" s="13"/>
      <c r="B199" s="249"/>
      <c r="C199" s="250"/>
      <c r="D199" s="251" t="s">
        <v>169</v>
      </c>
      <c r="E199" s="252" t="s">
        <v>1</v>
      </c>
      <c r="F199" s="253" t="s">
        <v>274</v>
      </c>
      <c r="G199" s="250"/>
      <c r="H199" s="252" t="s">
        <v>1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169</v>
      </c>
      <c r="AU199" s="259" t="s">
        <v>89</v>
      </c>
      <c r="AV199" s="13" t="s">
        <v>87</v>
      </c>
      <c r="AW199" s="13" t="s">
        <v>34</v>
      </c>
      <c r="AX199" s="13" t="s">
        <v>79</v>
      </c>
      <c r="AY199" s="259" t="s">
        <v>160</v>
      </c>
    </row>
    <row r="200" s="14" customFormat="1">
      <c r="A200" s="14"/>
      <c r="B200" s="260"/>
      <c r="C200" s="261"/>
      <c r="D200" s="251" t="s">
        <v>169</v>
      </c>
      <c r="E200" s="262" t="s">
        <v>1</v>
      </c>
      <c r="F200" s="263" t="s">
        <v>275</v>
      </c>
      <c r="G200" s="261"/>
      <c r="H200" s="264">
        <v>128.80000000000001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169</v>
      </c>
      <c r="AU200" s="270" t="s">
        <v>89</v>
      </c>
      <c r="AV200" s="14" t="s">
        <v>89</v>
      </c>
      <c r="AW200" s="14" t="s">
        <v>34</v>
      </c>
      <c r="AX200" s="14" t="s">
        <v>79</v>
      </c>
      <c r="AY200" s="270" t="s">
        <v>160</v>
      </c>
    </row>
    <row r="201" s="14" customFormat="1">
      <c r="A201" s="14"/>
      <c r="B201" s="260"/>
      <c r="C201" s="261"/>
      <c r="D201" s="251" t="s">
        <v>169</v>
      </c>
      <c r="E201" s="262" t="s">
        <v>1</v>
      </c>
      <c r="F201" s="263" t="s">
        <v>276</v>
      </c>
      <c r="G201" s="261"/>
      <c r="H201" s="264">
        <v>3.6800000000000002</v>
      </c>
      <c r="I201" s="265"/>
      <c r="J201" s="261"/>
      <c r="K201" s="261"/>
      <c r="L201" s="266"/>
      <c r="M201" s="267"/>
      <c r="N201" s="268"/>
      <c r="O201" s="268"/>
      <c r="P201" s="268"/>
      <c r="Q201" s="268"/>
      <c r="R201" s="268"/>
      <c r="S201" s="268"/>
      <c r="T201" s="26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0" t="s">
        <v>169</v>
      </c>
      <c r="AU201" s="270" t="s">
        <v>89</v>
      </c>
      <c r="AV201" s="14" t="s">
        <v>89</v>
      </c>
      <c r="AW201" s="14" t="s">
        <v>34</v>
      </c>
      <c r="AX201" s="14" t="s">
        <v>79</v>
      </c>
      <c r="AY201" s="270" t="s">
        <v>160</v>
      </c>
    </row>
    <row r="202" s="14" customFormat="1">
      <c r="A202" s="14"/>
      <c r="B202" s="260"/>
      <c r="C202" s="261"/>
      <c r="D202" s="251" t="s">
        <v>169</v>
      </c>
      <c r="E202" s="262" t="s">
        <v>1</v>
      </c>
      <c r="F202" s="263" t="s">
        <v>277</v>
      </c>
      <c r="G202" s="261"/>
      <c r="H202" s="264">
        <v>-14.48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169</v>
      </c>
      <c r="AU202" s="270" t="s">
        <v>89</v>
      </c>
      <c r="AV202" s="14" t="s">
        <v>89</v>
      </c>
      <c r="AW202" s="14" t="s">
        <v>34</v>
      </c>
      <c r="AX202" s="14" t="s">
        <v>79</v>
      </c>
      <c r="AY202" s="270" t="s">
        <v>160</v>
      </c>
    </row>
    <row r="203" s="15" customFormat="1">
      <c r="A203" s="15"/>
      <c r="B203" s="281"/>
      <c r="C203" s="282"/>
      <c r="D203" s="251" t="s">
        <v>169</v>
      </c>
      <c r="E203" s="283" t="s">
        <v>1</v>
      </c>
      <c r="F203" s="284" t="s">
        <v>234</v>
      </c>
      <c r="G203" s="282"/>
      <c r="H203" s="285">
        <v>118.00000000000001</v>
      </c>
      <c r="I203" s="286"/>
      <c r="J203" s="282"/>
      <c r="K203" s="282"/>
      <c r="L203" s="287"/>
      <c r="M203" s="288"/>
      <c r="N203" s="289"/>
      <c r="O203" s="289"/>
      <c r="P203" s="289"/>
      <c r="Q203" s="289"/>
      <c r="R203" s="289"/>
      <c r="S203" s="289"/>
      <c r="T203" s="29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91" t="s">
        <v>169</v>
      </c>
      <c r="AU203" s="291" t="s">
        <v>89</v>
      </c>
      <c r="AV203" s="15" t="s">
        <v>167</v>
      </c>
      <c r="AW203" s="15" t="s">
        <v>34</v>
      </c>
      <c r="AX203" s="15" t="s">
        <v>87</v>
      </c>
      <c r="AY203" s="291" t="s">
        <v>160</v>
      </c>
    </row>
    <row r="204" s="2" customFormat="1" ht="16.5" customHeight="1">
      <c r="A204" s="39"/>
      <c r="B204" s="40"/>
      <c r="C204" s="236" t="s">
        <v>278</v>
      </c>
      <c r="D204" s="236" t="s">
        <v>162</v>
      </c>
      <c r="E204" s="237" t="s">
        <v>279</v>
      </c>
      <c r="F204" s="238" t="s">
        <v>280</v>
      </c>
      <c r="G204" s="239" t="s">
        <v>203</v>
      </c>
      <c r="H204" s="240">
        <v>18</v>
      </c>
      <c r="I204" s="241"/>
      <c r="J204" s="242">
        <f>ROUND(I204*H204,2)</f>
        <v>0</v>
      </c>
      <c r="K204" s="238" t="s">
        <v>166</v>
      </c>
      <c r="L204" s="45"/>
      <c r="M204" s="243" t="s">
        <v>1</v>
      </c>
      <c r="N204" s="244" t="s">
        <v>44</v>
      </c>
      <c r="O204" s="92"/>
      <c r="P204" s="245">
        <f>O204*H204</f>
        <v>0</v>
      </c>
      <c r="Q204" s="245">
        <v>0.00346</v>
      </c>
      <c r="R204" s="245">
        <f>Q204*H204</f>
        <v>0.062280000000000002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167</v>
      </c>
      <c r="AT204" s="247" t="s">
        <v>162</v>
      </c>
      <c r="AU204" s="247" t="s">
        <v>89</v>
      </c>
      <c r="AY204" s="18" t="s">
        <v>160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87</v>
      </c>
      <c r="BK204" s="248">
        <f>ROUND(I204*H204,2)</f>
        <v>0</v>
      </c>
      <c r="BL204" s="18" t="s">
        <v>167</v>
      </c>
      <c r="BM204" s="247" t="s">
        <v>281</v>
      </c>
    </row>
    <row r="205" s="13" customFormat="1">
      <c r="A205" s="13"/>
      <c r="B205" s="249"/>
      <c r="C205" s="250"/>
      <c r="D205" s="251" t="s">
        <v>169</v>
      </c>
      <c r="E205" s="252" t="s">
        <v>1</v>
      </c>
      <c r="F205" s="253" t="s">
        <v>282</v>
      </c>
      <c r="G205" s="250"/>
      <c r="H205" s="252" t="s">
        <v>1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169</v>
      </c>
      <c r="AU205" s="259" t="s">
        <v>89</v>
      </c>
      <c r="AV205" s="13" t="s">
        <v>87</v>
      </c>
      <c r="AW205" s="13" t="s">
        <v>34</v>
      </c>
      <c r="AX205" s="13" t="s">
        <v>79</v>
      </c>
      <c r="AY205" s="259" t="s">
        <v>160</v>
      </c>
    </row>
    <row r="206" s="14" customFormat="1">
      <c r="A206" s="14"/>
      <c r="B206" s="260"/>
      <c r="C206" s="261"/>
      <c r="D206" s="251" t="s">
        <v>169</v>
      </c>
      <c r="E206" s="262" t="s">
        <v>1</v>
      </c>
      <c r="F206" s="263" t="s">
        <v>262</v>
      </c>
      <c r="G206" s="261"/>
      <c r="H206" s="264">
        <v>18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0" t="s">
        <v>169</v>
      </c>
      <c r="AU206" s="270" t="s">
        <v>89</v>
      </c>
      <c r="AV206" s="14" t="s">
        <v>89</v>
      </c>
      <c r="AW206" s="14" t="s">
        <v>34</v>
      </c>
      <c r="AX206" s="14" t="s">
        <v>87</v>
      </c>
      <c r="AY206" s="270" t="s">
        <v>160</v>
      </c>
    </row>
    <row r="207" s="2" customFormat="1" ht="16.5" customHeight="1">
      <c r="A207" s="39"/>
      <c r="B207" s="40"/>
      <c r="C207" s="236" t="s">
        <v>7</v>
      </c>
      <c r="D207" s="236" t="s">
        <v>162</v>
      </c>
      <c r="E207" s="237" t="s">
        <v>283</v>
      </c>
      <c r="F207" s="238" t="s">
        <v>284</v>
      </c>
      <c r="G207" s="239" t="s">
        <v>203</v>
      </c>
      <c r="H207" s="240">
        <v>18</v>
      </c>
      <c r="I207" s="241"/>
      <c r="J207" s="242">
        <f>ROUND(I207*H207,2)</f>
        <v>0</v>
      </c>
      <c r="K207" s="238" t="s">
        <v>166</v>
      </c>
      <c r="L207" s="45"/>
      <c r="M207" s="243" t="s">
        <v>1</v>
      </c>
      <c r="N207" s="244" t="s">
        <v>44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167</v>
      </c>
      <c r="AT207" s="247" t="s">
        <v>162</v>
      </c>
      <c r="AU207" s="247" t="s">
        <v>89</v>
      </c>
      <c r="AY207" s="18" t="s">
        <v>160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87</v>
      </c>
      <c r="BK207" s="248">
        <f>ROUND(I207*H207,2)</f>
        <v>0</v>
      </c>
      <c r="BL207" s="18" t="s">
        <v>167</v>
      </c>
      <c r="BM207" s="247" t="s">
        <v>285</v>
      </c>
    </row>
    <row r="208" s="2" customFormat="1" ht="16.5" customHeight="1">
      <c r="A208" s="39"/>
      <c r="B208" s="40"/>
      <c r="C208" s="236" t="s">
        <v>286</v>
      </c>
      <c r="D208" s="236" t="s">
        <v>162</v>
      </c>
      <c r="E208" s="237" t="s">
        <v>287</v>
      </c>
      <c r="F208" s="238" t="s">
        <v>288</v>
      </c>
      <c r="G208" s="239" t="s">
        <v>197</v>
      </c>
      <c r="H208" s="240">
        <v>2.3599999999999999</v>
      </c>
      <c r="I208" s="241"/>
      <c r="J208" s="242">
        <f>ROUND(I208*H208,2)</f>
        <v>0</v>
      </c>
      <c r="K208" s="238" t="s">
        <v>166</v>
      </c>
      <c r="L208" s="45"/>
      <c r="M208" s="243" t="s">
        <v>1</v>
      </c>
      <c r="N208" s="244" t="s">
        <v>44</v>
      </c>
      <c r="O208" s="92"/>
      <c r="P208" s="245">
        <f>O208*H208</f>
        <v>0</v>
      </c>
      <c r="Q208" s="245">
        <v>1.04881</v>
      </c>
      <c r="R208" s="245">
        <f>Q208*H208</f>
        <v>2.4751916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167</v>
      </c>
      <c r="AT208" s="247" t="s">
        <v>162</v>
      </c>
      <c r="AU208" s="247" t="s">
        <v>89</v>
      </c>
      <c r="AY208" s="18" t="s">
        <v>160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87</v>
      </c>
      <c r="BK208" s="248">
        <f>ROUND(I208*H208,2)</f>
        <v>0</v>
      </c>
      <c r="BL208" s="18" t="s">
        <v>167</v>
      </c>
      <c r="BM208" s="247" t="s">
        <v>289</v>
      </c>
    </row>
    <row r="209" s="13" customFormat="1">
      <c r="A209" s="13"/>
      <c r="B209" s="249"/>
      <c r="C209" s="250"/>
      <c r="D209" s="251" t="s">
        <v>169</v>
      </c>
      <c r="E209" s="252" t="s">
        <v>1</v>
      </c>
      <c r="F209" s="253" t="s">
        <v>290</v>
      </c>
      <c r="G209" s="250"/>
      <c r="H209" s="252" t="s">
        <v>1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9" t="s">
        <v>169</v>
      </c>
      <c r="AU209" s="259" t="s">
        <v>89</v>
      </c>
      <c r="AV209" s="13" t="s">
        <v>87</v>
      </c>
      <c r="AW209" s="13" t="s">
        <v>34</v>
      </c>
      <c r="AX209" s="13" t="s">
        <v>79</v>
      </c>
      <c r="AY209" s="259" t="s">
        <v>160</v>
      </c>
    </row>
    <row r="210" s="14" customFormat="1">
      <c r="A210" s="14"/>
      <c r="B210" s="260"/>
      <c r="C210" s="261"/>
      <c r="D210" s="251" t="s">
        <v>169</v>
      </c>
      <c r="E210" s="262" t="s">
        <v>1</v>
      </c>
      <c r="F210" s="263" t="s">
        <v>291</v>
      </c>
      <c r="G210" s="261"/>
      <c r="H210" s="264">
        <v>2.3599999999999999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0" t="s">
        <v>169</v>
      </c>
      <c r="AU210" s="270" t="s">
        <v>89</v>
      </c>
      <c r="AV210" s="14" t="s">
        <v>89</v>
      </c>
      <c r="AW210" s="14" t="s">
        <v>34</v>
      </c>
      <c r="AX210" s="14" t="s">
        <v>87</v>
      </c>
      <c r="AY210" s="270" t="s">
        <v>160</v>
      </c>
    </row>
    <row r="211" s="12" customFormat="1" ht="22.8" customHeight="1">
      <c r="A211" s="12"/>
      <c r="B211" s="220"/>
      <c r="C211" s="221"/>
      <c r="D211" s="222" t="s">
        <v>78</v>
      </c>
      <c r="E211" s="234" t="s">
        <v>167</v>
      </c>
      <c r="F211" s="234" t="s">
        <v>292</v>
      </c>
      <c r="G211" s="221"/>
      <c r="H211" s="221"/>
      <c r="I211" s="224"/>
      <c r="J211" s="235">
        <f>BK211</f>
        <v>0</v>
      </c>
      <c r="K211" s="221"/>
      <c r="L211" s="226"/>
      <c r="M211" s="227"/>
      <c r="N211" s="228"/>
      <c r="O211" s="228"/>
      <c r="P211" s="229">
        <f>SUM(P212:P240)</f>
        <v>0</v>
      </c>
      <c r="Q211" s="228"/>
      <c r="R211" s="229">
        <f>SUM(R212:R240)</f>
        <v>15.513641359999998</v>
      </c>
      <c r="S211" s="228"/>
      <c r="T211" s="230">
        <f>SUM(T212:T240)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1" t="s">
        <v>87</v>
      </c>
      <c r="AT211" s="232" t="s">
        <v>78</v>
      </c>
      <c r="AU211" s="232" t="s">
        <v>87</v>
      </c>
      <c r="AY211" s="231" t="s">
        <v>160</v>
      </c>
      <c r="BK211" s="233">
        <f>SUM(BK212:BK240)</f>
        <v>0</v>
      </c>
    </row>
    <row r="212" s="2" customFormat="1" ht="16.5" customHeight="1">
      <c r="A212" s="39"/>
      <c r="B212" s="40"/>
      <c r="C212" s="236" t="s">
        <v>293</v>
      </c>
      <c r="D212" s="236" t="s">
        <v>162</v>
      </c>
      <c r="E212" s="237" t="s">
        <v>294</v>
      </c>
      <c r="F212" s="238" t="s">
        <v>295</v>
      </c>
      <c r="G212" s="239" t="s">
        <v>165</v>
      </c>
      <c r="H212" s="240">
        <v>5.9379999999999997</v>
      </c>
      <c r="I212" s="241"/>
      <c r="J212" s="242">
        <f>ROUND(I212*H212,2)</f>
        <v>0</v>
      </c>
      <c r="K212" s="238" t="s">
        <v>166</v>
      </c>
      <c r="L212" s="45"/>
      <c r="M212" s="243" t="s">
        <v>1</v>
      </c>
      <c r="N212" s="244" t="s">
        <v>44</v>
      </c>
      <c r="O212" s="92"/>
      <c r="P212" s="245">
        <f>O212*H212</f>
        <v>0</v>
      </c>
      <c r="Q212" s="245">
        <v>2.45343</v>
      </c>
      <c r="R212" s="245">
        <f>Q212*H212</f>
        <v>14.56846734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167</v>
      </c>
      <c r="AT212" s="247" t="s">
        <v>162</v>
      </c>
      <c r="AU212" s="247" t="s">
        <v>89</v>
      </c>
      <c r="AY212" s="18" t="s">
        <v>160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87</v>
      </c>
      <c r="BK212" s="248">
        <f>ROUND(I212*H212,2)</f>
        <v>0</v>
      </c>
      <c r="BL212" s="18" t="s">
        <v>167</v>
      </c>
      <c r="BM212" s="247" t="s">
        <v>296</v>
      </c>
    </row>
    <row r="213" s="13" customFormat="1">
      <c r="A213" s="13"/>
      <c r="B213" s="249"/>
      <c r="C213" s="250"/>
      <c r="D213" s="251" t="s">
        <v>169</v>
      </c>
      <c r="E213" s="252" t="s">
        <v>1</v>
      </c>
      <c r="F213" s="253" t="s">
        <v>297</v>
      </c>
      <c r="G213" s="250"/>
      <c r="H213" s="252" t="s">
        <v>1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169</v>
      </c>
      <c r="AU213" s="259" t="s">
        <v>89</v>
      </c>
      <c r="AV213" s="13" t="s">
        <v>87</v>
      </c>
      <c r="AW213" s="13" t="s">
        <v>34</v>
      </c>
      <c r="AX213" s="13" t="s">
        <v>79</v>
      </c>
      <c r="AY213" s="259" t="s">
        <v>160</v>
      </c>
    </row>
    <row r="214" s="14" customFormat="1">
      <c r="A214" s="14"/>
      <c r="B214" s="260"/>
      <c r="C214" s="261"/>
      <c r="D214" s="251" t="s">
        <v>169</v>
      </c>
      <c r="E214" s="262" t="s">
        <v>1</v>
      </c>
      <c r="F214" s="263" t="s">
        <v>298</v>
      </c>
      <c r="G214" s="261"/>
      <c r="H214" s="264">
        <v>1.3400000000000001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0" t="s">
        <v>169</v>
      </c>
      <c r="AU214" s="270" t="s">
        <v>89</v>
      </c>
      <c r="AV214" s="14" t="s">
        <v>89</v>
      </c>
      <c r="AW214" s="14" t="s">
        <v>34</v>
      </c>
      <c r="AX214" s="14" t="s">
        <v>79</v>
      </c>
      <c r="AY214" s="270" t="s">
        <v>160</v>
      </c>
    </row>
    <row r="215" s="13" customFormat="1">
      <c r="A215" s="13"/>
      <c r="B215" s="249"/>
      <c r="C215" s="250"/>
      <c r="D215" s="251" t="s">
        <v>169</v>
      </c>
      <c r="E215" s="252" t="s">
        <v>1</v>
      </c>
      <c r="F215" s="253" t="s">
        <v>299</v>
      </c>
      <c r="G215" s="250"/>
      <c r="H215" s="252" t="s">
        <v>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169</v>
      </c>
      <c r="AU215" s="259" t="s">
        <v>89</v>
      </c>
      <c r="AV215" s="13" t="s">
        <v>87</v>
      </c>
      <c r="AW215" s="13" t="s">
        <v>34</v>
      </c>
      <c r="AX215" s="13" t="s">
        <v>79</v>
      </c>
      <c r="AY215" s="259" t="s">
        <v>160</v>
      </c>
    </row>
    <row r="216" s="14" customFormat="1">
      <c r="A216" s="14"/>
      <c r="B216" s="260"/>
      <c r="C216" s="261"/>
      <c r="D216" s="251" t="s">
        <v>169</v>
      </c>
      <c r="E216" s="262" t="s">
        <v>1</v>
      </c>
      <c r="F216" s="263" t="s">
        <v>298</v>
      </c>
      <c r="G216" s="261"/>
      <c r="H216" s="264">
        <v>1.3400000000000001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0" t="s">
        <v>169</v>
      </c>
      <c r="AU216" s="270" t="s">
        <v>89</v>
      </c>
      <c r="AV216" s="14" t="s">
        <v>89</v>
      </c>
      <c r="AW216" s="14" t="s">
        <v>34</v>
      </c>
      <c r="AX216" s="14" t="s">
        <v>79</v>
      </c>
      <c r="AY216" s="270" t="s">
        <v>160</v>
      </c>
    </row>
    <row r="217" s="13" customFormat="1">
      <c r="A217" s="13"/>
      <c r="B217" s="249"/>
      <c r="C217" s="250"/>
      <c r="D217" s="251" t="s">
        <v>169</v>
      </c>
      <c r="E217" s="252" t="s">
        <v>1</v>
      </c>
      <c r="F217" s="253" t="s">
        <v>300</v>
      </c>
      <c r="G217" s="250"/>
      <c r="H217" s="252" t="s">
        <v>1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9" t="s">
        <v>169</v>
      </c>
      <c r="AU217" s="259" t="s">
        <v>89</v>
      </c>
      <c r="AV217" s="13" t="s">
        <v>87</v>
      </c>
      <c r="AW217" s="13" t="s">
        <v>34</v>
      </c>
      <c r="AX217" s="13" t="s">
        <v>79</v>
      </c>
      <c r="AY217" s="259" t="s">
        <v>160</v>
      </c>
    </row>
    <row r="218" s="14" customFormat="1">
      <c r="A218" s="14"/>
      <c r="B218" s="260"/>
      <c r="C218" s="261"/>
      <c r="D218" s="251" t="s">
        <v>169</v>
      </c>
      <c r="E218" s="262" t="s">
        <v>1</v>
      </c>
      <c r="F218" s="263" t="s">
        <v>298</v>
      </c>
      <c r="G218" s="261"/>
      <c r="H218" s="264">
        <v>1.3400000000000001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0" t="s">
        <v>169</v>
      </c>
      <c r="AU218" s="270" t="s">
        <v>89</v>
      </c>
      <c r="AV218" s="14" t="s">
        <v>89</v>
      </c>
      <c r="AW218" s="14" t="s">
        <v>34</v>
      </c>
      <c r="AX218" s="14" t="s">
        <v>79</v>
      </c>
      <c r="AY218" s="270" t="s">
        <v>160</v>
      </c>
    </row>
    <row r="219" s="13" customFormat="1">
      <c r="A219" s="13"/>
      <c r="B219" s="249"/>
      <c r="C219" s="250"/>
      <c r="D219" s="251" t="s">
        <v>169</v>
      </c>
      <c r="E219" s="252" t="s">
        <v>1</v>
      </c>
      <c r="F219" s="253" t="s">
        <v>301</v>
      </c>
      <c r="G219" s="250"/>
      <c r="H219" s="252" t="s">
        <v>1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9" t="s">
        <v>169</v>
      </c>
      <c r="AU219" s="259" t="s">
        <v>89</v>
      </c>
      <c r="AV219" s="13" t="s">
        <v>87</v>
      </c>
      <c r="AW219" s="13" t="s">
        <v>34</v>
      </c>
      <c r="AX219" s="13" t="s">
        <v>79</v>
      </c>
      <c r="AY219" s="259" t="s">
        <v>160</v>
      </c>
    </row>
    <row r="220" s="14" customFormat="1">
      <c r="A220" s="14"/>
      <c r="B220" s="260"/>
      <c r="C220" s="261"/>
      <c r="D220" s="251" t="s">
        <v>169</v>
      </c>
      <c r="E220" s="262" t="s">
        <v>1</v>
      </c>
      <c r="F220" s="263" t="s">
        <v>302</v>
      </c>
      <c r="G220" s="261"/>
      <c r="H220" s="264">
        <v>1.9179999999999999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0" t="s">
        <v>169</v>
      </c>
      <c r="AU220" s="270" t="s">
        <v>89</v>
      </c>
      <c r="AV220" s="14" t="s">
        <v>89</v>
      </c>
      <c r="AW220" s="14" t="s">
        <v>34</v>
      </c>
      <c r="AX220" s="14" t="s">
        <v>79</v>
      </c>
      <c r="AY220" s="270" t="s">
        <v>160</v>
      </c>
    </row>
    <row r="221" s="15" customFormat="1">
      <c r="A221" s="15"/>
      <c r="B221" s="281"/>
      <c r="C221" s="282"/>
      <c r="D221" s="251" t="s">
        <v>169</v>
      </c>
      <c r="E221" s="283" t="s">
        <v>1</v>
      </c>
      <c r="F221" s="284" t="s">
        <v>234</v>
      </c>
      <c r="G221" s="282"/>
      <c r="H221" s="285">
        <v>5.9380000000000006</v>
      </c>
      <c r="I221" s="286"/>
      <c r="J221" s="282"/>
      <c r="K221" s="282"/>
      <c r="L221" s="287"/>
      <c r="M221" s="288"/>
      <c r="N221" s="289"/>
      <c r="O221" s="289"/>
      <c r="P221" s="289"/>
      <c r="Q221" s="289"/>
      <c r="R221" s="289"/>
      <c r="S221" s="289"/>
      <c r="T221" s="29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1" t="s">
        <v>169</v>
      </c>
      <c r="AU221" s="291" t="s">
        <v>89</v>
      </c>
      <c r="AV221" s="15" t="s">
        <v>167</v>
      </c>
      <c r="AW221" s="15" t="s">
        <v>34</v>
      </c>
      <c r="AX221" s="15" t="s">
        <v>87</v>
      </c>
      <c r="AY221" s="291" t="s">
        <v>160</v>
      </c>
    </row>
    <row r="222" s="2" customFormat="1" ht="16.5" customHeight="1">
      <c r="A222" s="39"/>
      <c r="B222" s="40"/>
      <c r="C222" s="236" t="s">
        <v>303</v>
      </c>
      <c r="D222" s="236" t="s">
        <v>162</v>
      </c>
      <c r="E222" s="237" t="s">
        <v>304</v>
      </c>
      <c r="F222" s="238" t="s">
        <v>305</v>
      </c>
      <c r="G222" s="239" t="s">
        <v>203</v>
      </c>
      <c r="H222" s="240">
        <v>33.177999999999997</v>
      </c>
      <c r="I222" s="241"/>
      <c r="J222" s="242">
        <f>ROUND(I222*H222,2)</f>
        <v>0</v>
      </c>
      <c r="K222" s="238" t="s">
        <v>166</v>
      </c>
      <c r="L222" s="45"/>
      <c r="M222" s="243" t="s">
        <v>1</v>
      </c>
      <c r="N222" s="244" t="s">
        <v>44</v>
      </c>
      <c r="O222" s="92"/>
      <c r="P222" s="245">
        <f>O222*H222</f>
        <v>0</v>
      </c>
      <c r="Q222" s="245">
        <v>0.0053299999999999997</v>
      </c>
      <c r="R222" s="245">
        <f>Q222*H222</f>
        <v>0.17683873999999997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167</v>
      </c>
      <c r="AT222" s="247" t="s">
        <v>162</v>
      </c>
      <c r="AU222" s="247" t="s">
        <v>89</v>
      </c>
      <c r="AY222" s="18" t="s">
        <v>160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87</v>
      </c>
      <c r="BK222" s="248">
        <f>ROUND(I222*H222,2)</f>
        <v>0</v>
      </c>
      <c r="BL222" s="18" t="s">
        <v>167</v>
      </c>
      <c r="BM222" s="247" t="s">
        <v>306</v>
      </c>
    </row>
    <row r="223" s="14" customFormat="1">
      <c r="A223" s="14"/>
      <c r="B223" s="260"/>
      <c r="C223" s="261"/>
      <c r="D223" s="251" t="s">
        <v>169</v>
      </c>
      <c r="E223" s="262" t="s">
        <v>1</v>
      </c>
      <c r="F223" s="263" t="s">
        <v>307</v>
      </c>
      <c r="G223" s="261"/>
      <c r="H223" s="264">
        <v>5.2199999999999998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0" t="s">
        <v>169</v>
      </c>
      <c r="AU223" s="270" t="s">
        <v>89</v>
      </c>
      <c r="AV223" s="14" t="s">
        <v>89</v>
      </c>
      <c r="AW223" s="14" t="s">
        <v>34</v>
      </c>
      <c r="AX223" s="14" t="s">
        <v>79</v>
      </c>
      <c r="AY223" s="270" t="s">
        <v>160</v>
      </c>
    </row>
    <row r="224" s="14" customFormat="1">
      <c r="A224" s="14"/>
      <c r="B224" s="260"/>
      <c r="C224" s="261"/>
      <c r="D224" s="251" t="s">
        <v>169</v>
      </c>
      <c r="E224" s="262" t="s">
        <v>1</v>
      </c>
      <c r="F224" s="263" t="s">
        <v>308</v>
      </c>
      <c r="G224" s="261"/>
      <c r="H224" s="264">
        <v>3.6000000000000001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0" t="s">
        <v>169</v>
      </c>
      <c r="AU224" s="270" t="s">
        <v>89</v>
      </c>
      <c r="AV224" s="14" t="s">
        <v>89</v>
      </c>
      <c r="AW224" s="14" t="s">
        <v>34</v>
      </c>
      <c r="AX224" s="14" t="s">
        <v>79</v>
      </c>
      <c r="AY224" s="270" t="s">
        <v>160</v>
      </c>
    </row>
    <row r="225" s="14" customFormat="1">
      <c r="A225" s="14"/>
      <c r="B225" s="260"/>
      <c r="C225" s="261"/>
      <c r="D225" s="251" t="s">
        <v>169</v>
      </c>
      <c r="E225" s="262" t="s">
        <v>1</v>
      </c>
      <c r="F225" s="263" t="s">
        <v>309</v>
      </c>
      <c r="G225" s="261"/>
      <c r="H225" s="264">
        <v>2.5720000000000001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0" t="s">
        <v>169</v>
      </c>
      <c r="AU225" s="270" t="s">
        <v>89</v>
      </c>
      <c r="AV225" s="14" t="s">
        <v>89</v>
      </c>
      <c r="AW225" s="14" t="s">
        <v>34</v>
      </c>
      <c r="AX225" s="14" t="s">
        <v>79</v>
      </c>
      <c r="AY225" s="270" t="s">
        <v>160</v>
      </c>
    </row>
    <row r="226" s="16" customFormat="1">
      <c r="A226" s="16"/>
      <c r="B226" s="292"/>
      <c r="C226" s="293"/>
      <c r="D226" s="251" t="s">
        <v>169</v>
      </c>
      <c r="E226" s="294" t="s">
        <v>1</v>
      </c>
      <c r="F226" s="295" t="s">
        <v>310</v>
      </c>
      <c r="G226" s="293"/>
      <c r="H226" s="296">
        <v>11.392</v>
      </c>
      <c r="I226" s="297"/>
      <c r="J226" s="293"/>
      <c r="K226" s="293"/>
      <c r="L226" s="298"/>
      <c r="M226" s="299"/>
      <c r="N226" s="300"/>
      <c r="O226" s="300"/>
      <c r="P226" s="300"/>
      <c r="Q226" s="300"/>
      <c r="R226" s="300"/>
      <c r="S226" s="300"/>
      <c r="T226" s="301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302" t="s">
        <v>169</v>
      </c>
      <c r="AU226" s="302" t="s">
        <v>89</v>
      </c>
      <c r="AV226" s="16" t="s">
        <v>175</v>
      </c>
      <c r="AW226" s="16" t="s">
        <v>34</v>
      </c>
      <c r="AX226" s="16" t="s">
        <v>79</v>
      </c>
      <c r="AY226" s="302" t="s">
        <v>160</v>
      </c>
    </row>
    <row r="227" s="14" customFormat="1">
      <c r="A227" s="14"/>
      <c r="B227" s="260"/>
      <c r="C227" s="261"/>
      <c r="D227" s="251" t="s">
        <v>169</v>
      </c>
      <c r="E227" s="262" t="s">
        <v>1</v>
      </c>
      <c r="F227" s="263" t="s">
        <v>311</v>
      </c>
      <c r="G227" s="261"/>
      <c r="H227" s="264">
        <v>13.58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0" t="s">
        <v>169</v>
      </c>
      <c r="AU227" s="270" t="s">
        <v>89</v>
      </c>
      <c r="AV227" s="14" t="s">
        <v>89</v>
      </c>
      <c r="AW227" s="14" t="s">
        <v>34</v>
      </c>
      <c r="AX227" s="14" t="s">
        <v>79</v>
      </c>
      <c r="AY227" s="270" t="s">
        <v>160</v>
      </c>
    </row>
    <row r="228" s="14" customFormat="1">
      <c r="A228" s="14"/>
      <c r="B228" s="260"/>
      <c r="C228" s="261"/>
      <c r="D228" s="251" t="s">
        <v>169</v>
      </c>
      <c r="E228" s="262" t="s">
        <v>1</v>
      </c>
      <c r="F228" s="263" t="s">
        <v>312</v>
      </c>
      <c r="G228" s="261"/>
      <c r="H228" s="264">
        <v>4.1600000000000001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0" t="s">
        <v>169</v>
      </c>
      <c r="AU228" s="270" t="s">
        <v>89</v>
      </c>
      <c r="AV228" s="14" t="s">
        <v>89</v>
      </c>
      <c r="AW228" s="14" t="s">
        <v>34</v>
      </c>
      <c r="AX228" s="14" t="s">
        <v>79</v>
      </c>
      <c r="AY228" s="270" t="s">
        <v>160</v>
      </c>
    </row>
    <row r="229" s="14" customFormat="1">
      <c r="A229" s="14"/>
      <c r="B229" s="260"/>
      <c r="C229" s="261"/>
      <c r="D229" s="251" t="s">
        <v>169</v>
      </c>
      <c r="E229" s="262" t="s">
        <v>1</v>
      </c>
      <c r="F229" s="263" t="s">
        <v>313</v>
      </c>
      <c r="G229" s="261"/>
      <c r="H229" s="264">
        <v>4.0460000000000003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0" t="s">
        <v>169</v>
      </c>
      <c r="AU229" s="270" t="s">
        <v>89</v>
      </c>
      <c r="AV229" s="14" t="s">
        <v>89</v>
      </c>
      <c r="AW229" s="14" t="s">
        <v>34</v>
      </c>
      <c r="AX229" s="14" t="s">
        <v>79</v>
      </c>
      <c r="AY229" s="270" t="s">
        <v>160</v>
      </c>
    </row>
    <row r="230" s="16" customFormat="1">
      <c r="A230" s="16"/>
      <c r="B230" s="292"/>
      <c r="C230" s="293"/>
      <c r="D230" s="251" t="s">
        <v>169</v>
      </c>
      <c r="E230" s="294" t="s">
        <v>1</v>
      </c>
      <c r="F230" s="295" t="s">
        <v>310</v>
      </c>
      <c r="G230" s="293"/>
      <c r="H230" s="296">
        <v>21.786000000000001</v>
      </c>
      <c r="I230" s="297"/>
      <c r="J230" s="293"/>
      <c r="K230" s="293"/>
      <c r="L230" s="298"/>
      <c r="M230" s="299"/>
      <c r="N230" s="300"/>
      <c r="O230" s="300"/>
      <c r="P230" s="300"/>
      <c r="Q230" s="300"/>
      <c r="R230" s="300"/>
      <c r="S230" s="300"/>
      <c r="T230" s="301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302" t="s">
        <v>169</v>
      </c>
      <c r="AU230" s="302" t="s">
        <v>89</v>
      </c>
      <c r="AV230" s="16" t="s">
        <v>175</v>
      </c>
      <c r="AW230" s="16" t="s">
        <v>34</v>
      </c>
      <c r="AX230" s="16" t="s">
        <v>79</v>
      </c>
      <c r="AY230" s="302" t="s">
        <v>160</v>
      </c>
    </row>
    <row r="231" s="15" customFormat="1">
      <c r="A231" s="15"/>
      <c r="B231" s="281"/>
      <c r="C231" s="282"/>
      <c r="D231" s="251" t="s">
        <v>169</v>
      </c>
      <c r="E231" s="283" t="s">
        <v>1</v>
      </c>
      <c r="F231" s="284" t="s">
        <v>234</v>
      </c>
      <c r="G231" s="282"/>
      <c r="H231" s="285">
        <v>33.178000000000004</v>
      </c>
      <c r="I231" s="286"/>
      <c r="J231" s="282"/>
      <c r="K231" s="282"/>
      <c r="L231" s="287"/>
      <c r="M231" s="288"/>
      <c r="N231" s="289"/>
      <c r="O231" s="289"/>
      <c r="P231" s="289"/>
      <c r="Q231" s="289"/>
      <c r="R231" s="289"/>
      <c r="S231" s="289"/>
      <c r="T231" s="29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91" t="s">
        <v>169</v>
      </c>
      <c r="AU231" s="291" t="s">
        <v>89</v>
      </c>
      <c r="AV231" s="15" t="s">
        <v>167</v>
      </c>
      <c r="AW231" s="15" t="s">
        <v>34</v>
      </c>
      <c r="AX231" s="15" t="s">
        <v>87</v>
      </c>
      <c r="AY231" s="291" t="s">
        <v>160</v>
      </c>
    </row>
    <row r="232" s="2" customFormat="1" ht="16.5" customHeight="1">
      <c r="A232" s="39"/>
      <c r="B232" s="40"/>
      <c r="C232" s="236" t="s">
        <v>314</v>
      </c>
      <c r="D232" s="236" t="s">
        <v>162</v>
      </c>
      <c r="E232" s="237" t="s">
        <v>315</v>
      </c>
      <c r="F232" s="238" t="s">
        <v>316</v>
      </c>
      <c r="G232" s="239" t="s">
        <v>203</v>
      </c>
      <c r="H232" s="240">
        <v>33.18</v>
      </c>
      <c r="I232" s="241"/>
      <c r="J232" s="242">
        <f>ROUND(I232*H232,2)</f>
        <v>0</v>
      </c>
      <c r="K232" s="238" t="s">
        <v>166</v>
      </c>
      <c r="L232" s="45"/>
      <c r="M232" s="243" t="s">
        <v>1</v>
      </c>
      <c r="N232" s="244" t="s">
        <v>44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7" t="s">
        <v>167</v>
      </c>
      <c r="AT232" s="247" t="s">
        <v>162</v>
      </c>
      <c r="AU232" s="247" t="s">
        <v>89</v>
      </c>
      <c r="AY232" s="18" t="s">
        <v>160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8" t="s">
        <v>87</v>
      </c>
      <c r="BK232" s="248">
        <f>ROUND(I232*H232,2)</f>
        <v>0</v>
      </c>
      <c r="BL232" s="18" t="s">
        <v>167</v>
      </c>
      <c r="BM232" s="247" t="s">
        <v>317</v>
      </c>
    </row>
    <row r="233" s="2" customFormat="1" ht="16.5" customHeight="1">
      <c r="A233" s="39"/>
      <c r="B233" s="40"/>
      <c r="C233" s="236" t="s">
        <v>318</v>
      </c>
      <c r="D233" s="236" t="s">
        <v>162</v>
      </c>
      <c r="E233" s="237" t="s">
        <v>319</v>
      </c>
      <c r="F233" s="238" t="s">
        <v>320</v>
      </c>
      <c r="G233" s="239" t="s">
        <v>203</v>
      </c>
      <c r="H233" s="240">
        <v>21.786000000000001</v>
      </c>
      <c r="I233" s="241"/>
      <c r="J233" s="242">
        <f>ROUND(I233*H233,2)</f>
        <v>0</v>
      </c>
      <c r="K233" s="238" t="s">
        <v>166</v>
      </c>
      <c r="L233" s="45"/>
      <c r="M233" s="243" t="s">
        <v>1</v>
      </c>
      <c r="N233" s="244" t="s">
        <v>44</v>
      </c>
      <c r="O233" s="92"/>
      <c r="P233" s="245">
        <f>O233*H233</f>
        <v>0</v>
      </c>
      <c r="Q233" s="245">
        <v>0.00088000000000000003</v>
      </c>
      <c r="R233" s="245">
        <f>Q233*H233</f>
        <v>0.019171680000000003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167</v>
      </c>
      <c r="AT233" s="247" t="s">
        <v>162</v>
      </c>
      <c r="AU233" s="247" t="s">
        <v>89</v>
      </c>
      <c r="AY233" s="18" t="s">
        <v>160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87</v>
      </c>
      <c r="BK233" s="248">
        <f>ROUND(I233*H233,2)</f>
        <v>0</v>
      </c>
      <c r="BL233" s="18" t="s">
        <v>167</v>
      </c>
      <c r="BM233" s="247" t="s">
        <v>321</v>
      </c>
    </row>
    <row r="234" s="14" customFormat="1">
      <c r="A234" s="14"/>
      <c r="B234" s="260"/>
      <c r="C234" s="261"/>
      <c r="D234" s="251" t="s">
        <v>169</v>
      </c>
      <c r="E234" s="262" t="s">
        <v>1</v>
      </c>
      <c r="F234" s="263" t="s">
        <v>311</v>
      </c>
      <c r="G234" s="261"/>
      <c r="H234" s="264">
        <v>13.58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0" t="s">
        <v>169</v>
      </c>
      <c r="AU234" s="270" t="s">
        <v>89</v>
      </c>
      <c r="AV234" s="14" t="s">
        <v>89</v>
      </c>
      <c r="AW234" s="14" t="s">
        <v>34</v>
      </c>
      <c r="AX234" s="14" t="s">
        <v>79</v>
      </c>
      <c r="AY234" s="270" t="s">
        <v>160</v>
      </c>
    </row>
    <row r="235" s="14" customFormat="1">
      <c r="A235" s="14"/>
      <c r="B235" s="260"/>
      <c r="C235" s="261"/>
      <c r="D235" s="251" t="s">
        <v>169</v>
      </c>
      <c r="E235" s="262" t="s">
        <v>1</v>
      </c>
      <c r="F235" s="263" t="s">
        <v>312</v>
      </c>
      <c r="G235" s="261"/>
      <c r="H235" s="264">
        <v>4.1600000000000001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169</v>
      </c>
      <c r="AU235" s="270" t="s">
        <v>89</v>
      </c>
      <c r="AV235" s="14" t="s">
        <v>89</v>
      </c>
      <c r="AW235" s="14" t="s">
        <v>34</v>
      </c>
      <c r="AX235" s="14" t="s">
        <v>79</v>
      </c>
      <c r="AY235" s="270" t="s">
        <v>160</v>
      </c>
    </row>
    <row r="236" s="14" customFormat="1">
      <c r="A236" s="14"/>
      <c r="B236" s="260"/>
      <c r="C236" s="261"/>
      <c r="D236" s="251" t="s">
        <v>169</v>
      </c>
      <c r="E236" s="262" t="s">
        <v>1</v>
      </c>
      <c r="F236" s="263" t="s">
        <v>313</v>
      </c>
      <c r="G236" s="261"/>
      <c r="H236" s="264">
        <v>4.0460000000000003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0" t="s">
        <v>169</v>
      </c>
      <c r="AU236" s="270" t="s">
        <v>89</v>
      </c>
      <c r="AV236" s="14" t="s">
        <v>89</v>
      </c>
      <c r="AW236" s="14" t="s">
        <v>34</v>
      </c>
      <c r="AX236" s="14" t="s">
        <v>79</v>
      </c>
      <c r="AY236" s="270" t="s">
        <v>160</v>
      </c>
    </row>
    <row r="237" s="15" customFormat="1">
      <c r="A237" s="15"/>
      <c r="B237" s="281"/>
      <c r="C237" s="282"/>
      <c r="D237" s="251" t="s">
        <v>169</v>
      </c>
      <c r="E237" s="283" t="s">
        <v>1</v>
      </c>
      <c r="F237" s="284" t="s">
        <v>234</v>
      </c>
      <c r="G237" s="282"/>
      <c r="H237" s="285">
        <v>21.786000000000001</v>
      </c>
      <c r="I237" s="286"/>
      <c r="J237" s="282"/>
      <c r="K237" s="282"/>
      <c r="L237" s="287"/>
      <c r="M237" s="288"/>
      <c r="N237" s="289"/>
      <c r="O237" s="289"/>
      <c r="P237" s="289"/>
      <c r="Q237" s="289"/>
      <c r="R237" s="289"/>
      <c r="S237" s="289"/>
      <c r="T237" s="29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91" t="s">
        <v>169</v>
      </c>
      <c r="AU237" s="291" t="s">
        <v>89</v>
      </c>
      <c r="AV237" s="15" t="s">
        <v>167</v>
      </c>
      <c r="AW237" s="15" t="s">
        <v>34</v>
      </c>
      <c r="AX237" s="15" t="s">
        <v>87</v>
      </c>
      <c r="AY237" s="291" t="s">
        <v>160</v>
      </c>
    </row>
    <row r="238" s="2" customFormat="1" ht="16.5" customHeight="1">
      <c r="A238" s="39"/>
      <c r="B238" s="40"/>
      <c r="C238" s="236" t="s">
        <v>322</v>
      </c>
      <c r="D238" s="236" t="s">
        <v>162</v>
      </c>
      <c r="E238" s="237" t="s">
        <v>323</v>
      </c>
      <c r="F238" s="238" t="s">
        <v>324</v>
      </c>
      <c r="G238" s="239" t="s">
        <v>203</v>
      </c>
      <c r="H238" s="240">
        <v>21.789999999999999</v>
      </c>
      <c r="I238" s="241"/>
      <c r="J238" s="242">
        <f>ROUND(I238*H238,2)</f>
        <v>0</v>
      </c>
      <c r="K238" s="238" t="s">
        <v>166</v>
      </c>
      <c r="L238" s="45"/>
      <c r="M238" s="243" t="s">
        <v>1</v>
      </c>
      <c r="N238" s="244" t="s">
        <v>44</v>
      </c>
      <c r="O238" s="92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167</v>
      </c>
      <c r="AT238" s="247" t="s">
        <v>162</v>
      </c>
      <c r="AU238" s="247" t="s">
        <v>89</v>
      </c>
      <c r="AY238" s="18" t="s">
        <v>160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87</v>
      </c>
      <c r="BK238" s="248">
        <f>ROUND(I238*H238,2)</f>
        <v>0</v>
      </c>
      <c r="BL238" s="18" t="s">
        <v>167</v>
      </c>
      <c r="BM238" s="247" t="s">
        <v>325</v>
      </c>
    </row>
    <row r="239" s="2" customFormat="1" ht="16.5" customHeight="1">
      <c r="A239" s="39"/>
      <c r="B239" s="40"/>
      <c r="C239" s="236" t="s">
        <v>326</v>
      </c>
      <c r="D239" s="236" t="s">
        <v>162</v>
      </c>
      <c r="E239" s="237" t="s">
        <v>327</v>
      </c>
      <c r="F239" s="238" t="s">
        <v>328</v>
      </c>
      <c r="G239" s="239" t="s">
        <v>197</v>
      </c>
      <c r="H239" s="240">
        <v>0.70999999999999996</v>
      </c>
      <c r="I239" s="241"/>
      <c r="J239" s="242">
        <f>ROUND(I239*H239,2)</f>
        <v>0</v>
      </c>
      <c r="K239" s="238" t="s">
        <v>166</v>
      </c>
      <c r="L239" s="45"/>
      <c r="M239" s="243" t="s">
        <v>1</v>
      </c>
      <c r="N239" s="244" t="s">
        <v>44</v>
      </c>
      <c r="O239" s="92"/>
      <c r="P239" s="245">
        <f>O239*H239</f>
        <v>0</v>
      </c>
      <c r="Q239" s="245">
        <v>1.0551600000000001</v>
      </c>
      <c r="R239" s="245">
        <f>Q239*H239</f>
        <v>0.74916360000000004</v>
      </c>
      <c r="S239" s="245">
        <v>0</v>
      </c>
      <c r="T239" s="24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7" t="s">
        <v>167</v>
      </c>
      <c r="AT239" s="247" t="s">
        <v>162</v>
      </c>
      <c r="AU239" s="247" t="s">
        <v>89</v>
      </c>
      <c r="AY239" s="18" t="s">
        <v>160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8" t="s">
        <v>87</v>
      </c>
      <c r="BK239" s="248">
        <f>ROUND(I239*H239,2)</f>
        <v>0</v>
      </c>
      <c r="BL239" s="18" t="s">
        <v>167</v>
      </c>
      <c r="BM239" s="247" t="s">
        <v>329</v>
      </c>
    </row>
    <row r="240" s="14" customFormat="1">
      <c r="A240" s="14"/>
      <c r="B240" s="260"/>
      <c r="C240" s="261"/>
      <c r="D240" s="251" t="s">
        <v>169</v>
      </c>
      <c r="E240" s="262" t="s">
        <v>1</v>
      </c>
      <c r="F240" s="263" t="s">
        <v>330</v>
      </c>
      <c r="G240" s="261"/>
      <c r="H240" s="264">
        <v>0.70999999999999996</v>
      </c>
      <c r="I240" s="265"/>
      <c r="J240" s="261"/>
      <c r="K240" s="261"/>
      <c r="L240" s="266"/>
      <c r="M240" s="267"/>
      <c r="N240" s="268"/>
      <c r="O240" s="268"/>
      <c r="P240" s="268"/>
      <c r="Q240" s="268"/>
      <c r="R240" s="268"/>
      <c r="S240" s="268"/>
      <c r="T240" s="26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0" t="s">
        <v>169</v>
      </c>
      <c r="AU240" s="270" t="s">
        <v>89</v>
      </c>
      <c r="AV240" s="14" t="s">
        <v>89</v>
      </c>
      <c r="AW240" s="14" t="s">
        <v>34</v>
      </c>
      <c r="AX240" s="14" t="s">
        <v>87</v>
      </c>
      <c r="AY240" s="270" t="s">
        <v>160</v>
      </c>
    </row>
    <row r="241" s="12" customFormat="1" ht="22.8" customHeight="1">
      <c r="A241" s="12"/>
      <c r="B241" s="220"/>
      <c r="C241" s="221"/>
      <c r="D241" s="222" t="s">
        <v>78</v>
      </c>
      <c r="E241" s="234" t="s">
        <v>190</v>
      </c>
      <c r="F241" s="234" t="s">
        <v>331</v>
      </c>
      <c r="G241" s="221"/>
      <c r="H241" s="221"/>
      <c r="I241" s="224"/>
      <c r="J241" s="235">
        <f>BK241</f>
        <v>0</v>
      </c>
      <c r="K241" s="221"/>
      <c r="L241" s="226"/>
      <c r="M241" s="227"/>
      <c r="N241" s="228"/>
      <c r="O241" s="228"/>
      <c r="P241" s="229">
        <f>SUM(P242:P357)</f>
        <v>0</v>
      </c>
      <c r="Q241" s="228"/>
      <c r="R241" s="229">
        <f>SUM(R242:R357)</f>
        <v>7.6848958000000005</v>
      </c>
      <c r="S241" s="228"/>
      <c r="T241" s="230">
        <f>SUM(T242:T357)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1" t="s">
        <v>87</v>
      </c>
      <c r="AT241" s="232" t="s">
        <v>78</v>
      </c>
      <c r="AU241" s="232" t="s">
        <v>87</v>
      </c>
      <c r="AY241" s="231" t="s">
        <v>160</v>
      </c>
      <c r="BK241" s="233">
        <f>SUM(BK242:BK357)</f>
        <v>0</v>
      </c>
    </row>
    <row r="242" s="2" customFormat="1" ht="16.5" customHeight="1">
      <c r="A242" s="39"/>
      <c r="B242" s="40"/>
      <c r="C242" s="236" t="s">
        <v>332</v>
      </c>
      <c r="D242" s="236" t="s">
        <v>162</v>
      </c>
      <c r="E242" s="237" t="s">
        <v>333</v>
      </c>
      <c r="F242" s="238" t="s">
        <v>334</v>
      </c>
      <c r="G242" s="239" t="s">
        <v>203</v>
      </c>
      <c r="H242" s="240">
        <v>34</v>
      </c>
      <c r="I242" s="241"/>
      <c r="J242" s="242">
        <f>ROUND(I242*H242,2)</f>
        <v>0</v>
      </c>
      <c r="K242" s="238" t="s">
        <v>166</v>
      </c>
      <c r="L242" s="45"/>
      <c r="M242" s="243" t="s">
        <v>1</v>
      </c>
      <c r="N242" s="244" t="s">
        <v>44</v>
      </c>
      <c r="O242" s="92"/>
      <c r="P242" s="245">
        <f>O242*H242</f>
        <v>0</v>
      </c>
      <c r="Q242" s="245">
        <v>0.042599999999999999</v>
      </c>
      <c r="R242" s="245">
        <f>Q242*H242</f>
        <v>1.4483999999999999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167</v>
      </c>
      <c r="AT242" s="247" t="s">
        <v>162</v>
      </c>
      <c r="AU242" s="247" t="s">
        <v>89</v>
      </c>
      <c r="AY242" s="18" t="s">
        <v>160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87</v>
      </c>
      <c r="BK242" s="248">
        <f>ROUND(I242*H242,2)</f>
        <v>0</v>
      </c>
      <c r="BL242" s="18" t="s">
        <v>167</v>
      </c>
      <c r="BM242" s="247" t="s">
        <v>335</v>
      </c>
    </row>
    <row r="243" s="13" customFormat="1">
      <c r="A243" s="13"/>
      <c r="B243" s="249"/>
      <c r="C243" s="250"/>
      <c r="D243" s="251" t="s">
        <v>169</v>
      </c>
      <c r="E243" s="252" t="s">
        <v>1</v>
      </c>
      <c r="F243" s="253" t="s">
        <v>336</v>
      </c>
      <c r="G243" s="250"/>
      <c r="H243" s="252" t="s">
        <v>1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9" t="s">
        <v>169</v>
      </c>
      <c r="AU243" s="259" t="s">
        <v>89</v>
      </c>
      <c r="AV243" s="13" t="s">
        <v>87</v>
      </c>
      <c r="AW243" s="13" t="s">
        <v>34</v>
      </c>
      <c r="AX243" s="13" t="s">
        <v>79</v>
      </c>
      <c r="AY243" s="259" t="s">
        <v>160</v>
      </c>
    </row>
    <row r="244" s="13" customFormat="1">
      <c r="A244" s="13"/>
      <c r="B244" s="249"/>
      <c r="C244" s="250"/>
      <c r="D244" s="251" t="s">
        <v>169</v>
      </c>
      <c r="E244" s="252" t="s">
        <v>1</v>
      </c>
      <c r="F244" s="253" t="s">
        <v>337</v>
      </c>
      <c r="G244" s="250"/>
      <c r="H244" s="252" t="s">
        <v>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9" t="s">
        <v>169</v>
      </c>
      <c r="AU244" s="259" t="s">
        <v>89</v>
      </c>
      <c r="AV244" s="13" t="s">
        <v>87</v>
      </c>
      <c r="AW244" s="13" t="s">
        <v>34</v>
      </c>
      <c r="AX244" s="13" t="s">
        <v>79</v>
      </c>
      <c r="AY244" s="259" t="s">
        <v>160</v>
      </c>
    </row>
    <row r="245" s="14" customFormat="1">
      <c r="A245" s="14"/>
      <c r="B245" s="260"/>
      <c r="C245" s="261"/>
      <c r="D245" s="251" t="s">
        <v>169</v>
      </c>
      <c r="E245" s="262" t="s">
        <v>1</v>
      </c>
      <c r="F245" s="263" t="s">
        <v>338</v>
      </c>
      <c r="G245" s="261"/>
      <c r="H245" s="264">
        <v>32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0" t="s">
        <v>169</v>
      </c>
      <c r="AU245" s="270" t="s">
        <v>89</v>
      </c>
      <c r="AV245" s="14" t="s">
        <v>89</v>
      </c>
      <c r="AW245" s="14" t="s">
        <v>34</v>
      </c>
      <c r="AX245" s="14" t="s">
        <v>79</v>
      </c>
      <c r="AY245" s="270" t="s">
        <v>160</v>
      </c>
    </row>
    <row r="246" s="13" customFormat="1">
      <c r="A246" s="13"/>
      <c r="B246" s="249"/>
      <c r="C246" s="250"/>
      <c r="D246" s="251" t="s">
        <v>169</v>
      </c>
      <c r="E246" s="252" t="s">
        <v>1</v>
      </c>
      <c r="F246" s="253" t="s">
        <v>339</v>
      </c>
      <c r="G246" s="250"/>
      <c r="H246" s="252" t="s">
        <v>1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169</v>
      </c>
      <c r="AU246" s="259" t="s">
        <v>89</v>
      </c>
      <c r="AV246" s="13" t="s">
        <v>87</v>
      </c>
      <c r="AW246" s="13" t="s">
        <v>34</v>
      </c>
      <c r="AX246" s="13" t="s">
        <v>79</v>
      </c>
      <c r="AY246" s="259" t="s">
        <v>160</v>
      </c>
    </row>
    <row r="247" s="14" customFormat="1">
      <c r="A247" s="14"/>
      <c r="B247" s="260"/>
      <c r="C247" s="261"/>
      <c r="D247" s="251" t="s">
        <v>169</v>
      </c>
      <c r="E247" s="262" t="s">
        <v>1</v>
      </c>
      <c r="F247" s="263" t="s">
        <v>340</v>
      </c>
      <c r="G247" s="261"/>
      <c r="H247" s="264">
        <v>2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169</v>
      </c>
      <c r="AU247" s="270" t="s">
        <v>89</v>
      </c>
      <c r="AV247" s="14" t="s">
        <v>89</v>
      </c>
      <c r="AW247" s="14" t="s">
        <v>34</v>
      </c>
      <c r="AX247" s="14" t="s">
        <v>79</v>
      </c>
      <c r="AY247" s="270" t="s">
        <v>160</v>
      </c>
    </row>
    <row r="248" s="15" customFormat="1">
      <c r="A248" s="15"/>
      <c r="B248" s="281"/>
      <c r="C248" s="282"/>
      <c r="D248" s="251" t="s">
        <v>169</v>
      </c>
      <c r="E248" s="283" t="s">
        <v>1</v>
      </c>
      <c r="F248" s="284" t="s">
        <v>234</v>
      </c>
      <c r="G248" s="282"/>
      <c r="H248" s="285">
        <v>34</v>
      </c>
      <c r="I248" s="286"/>
      <c r="J248" s="282"/>
      <c r="K248" s="282"/>
      <c r="L248" s="287"/>
      <c r="M248" s="288"/>
      <c r="N248" s="289"/>
      <c r="O248" s="289"/>
      <c r="P248" s="289"/>
      <c r="Q248" s="289"/>
      <c r="R248" s="289"/>
      <c r="S248" s="289"/>
      <c r="T248" s="29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91" t="s">
        <v>169</v>
      </c>
      <c r="AU248" s="291" t="s">
        <v>89</v>
      </c>
      <c r="AV248" s="15" t="s">
        <v>167</v>
      </c>
      <c r="AW248" s="15" t="s">
        <v>34</v>
      </c>
      <c r="AX248" s="15" t="s">
        <v>87</v>
      </c>
      <c r="AY248" s="291" t="s">
        <v>160</v>
      </c>
    </row>
    <row r="249" s="2" customFormat="1" ht="16.5" customHeight="1">
      <c r="A249" s="39"/>
      <c r="B249" s="40"/>
      <c r="C249" s="236" t="s">
        <v>341</v>
      </c>
      <c r="D249" s="236" t="s">
        <v>162</v>
      </c>
      <c r="E249" s="237" t="s">
        <v>342</v>
      </c>
      <c r="F249" s="238" t="s">
        <v>343</v>
      </c>
      <c r="G249" s="239" t="s">
        <v>203</v>
      </c>
      <c r="H249" s="240">
        <v>34</v>
      </c>
      <c r="I249" s="241"/>
      <c r="J249" s="242">
        <f>ROUND(I249*H249,2)</f>
        <v>0</v>
      </c>
      <c r="K249" s="238" t="s">
        <v>166</v>
      </c>
      <c r="L249" s="45"/>
      <c r="M249" s="243" t="s">
        <v>1</v>
      </c>
      <c r="N249" s="244" t="s">
        <v>44</v>
      </c>
      <c r="O249" s="92"/>
      <c r="P249" s="245">
        <f>O249*H249</f>
        <v>0</v>
      </c>
      <c r="Q249" s="245">
        <v>0.00064000000000000005</v>
      </c>
      <c r="R249" s="245">
        <f>Q249*H249</f>
        <v>0.021760000000000002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167</v>
      </c>
      <c r="AT249" s="247" t="s">
        <v>162</v>
      </c>
      <c r="AU249" s="247" t="s">
        <v>89</v>
      </c>
      <c r="AY249" s="18" t="s">
        <v>160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87</v>
      </c>
      <c r="BK249" s="248">
        <f>ROUND(I249*H249,2)</f>
        <v>0</v>
      </c>
      <c r="BL249" s="18" t="s">
        <v>167</v>
      </c>
      <c r="BM249" s="247" t="s">
        <v>344</v>
      </c>
    </row>
    <row r="250" s="2" customFormat="1" ht="16.5" customHeight="1">
      <c r="A250" s="39"/>
      <c r="B250" s="40"/>
      <c r="C250" s="236" t="s">
        <v>345</v>
      </c>
      <c r="D250" s="236" t="s">
        <v>162</v>
      </c>
      <c r="E250" s="237" t="s">
        <v>346</v>
      </c>
      <c r="F250" s="238" t="s">
        <v>347</v>
      </c>
      <c r="G250" s="239" t="s">
        <v>203</v>
      </c>
      <c r="H250" s="240">
        <v>107</v>
      </c>
      <c r="I250" s="241"/>
      <c r="J250" s="242">
        <f>ROUND(I250*H250,2)</f>
        <v>0</v>
      </c>
      <c r="K250" s="238" t="s">
        <v>166</v>
      </c>
      <c r="L250" s="45"/>
      <c r="M250" s="243" t="s">
        <v>1</v>
      </c>
      <c r="N250" s="244" t="s">
        <v>44</v>
      </c>
      <c r="O250" s="92"/>
      <c r="P250" s="245">
        <f>O250*H250</f>
        <v>0</v>
      </c>
      <c r="Q250" s="245">
        <v>0.018380000000000001</v>
      </c>
      <c r="R250" s="245">
        <f>Q250*H250</f>
        <v>1.9666600000000001</v>
      </c>
      <c r="S250" s="245">
        <v>0</v>
      </c>
      <c r="T250" s="24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7" t="s">
        <v>167</v>
      </c>
      <c r="AT250" s="247" t="s">
        <v>162</v>
      </c>
      <c r="AU250" s="247" t="s">
        <v>89</v>
      </c>
      <c r="AY250" s="18" t="s">
        <v>160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8" t="s">
        <v>87</v>
      </c>
      <c r="BK250" s="248">
        <f>ROUND(I250*H250,2)</f>
        <v>0</v>
      </c>
      <c r="BL250" s="18" t="s">
        <v>167</v>
      </c>
      <c r="BM250" s="247" t="s">
        <v>348</v>
      </c>
    </row>
    <row r="251" s="13" customFormat="1">
      <c r="A251" s="13"/>
      <c r="B251" s="249"/>
      <c r="C251" s="250"/>
      <c r="D251" s="251" t="s">
        <v>169</v>
      </c>
      <c r="E251" s="252" t="s">
        <v>1</v>
      </c>
      <c r="F251" s="253" t="s">
        <v>349</v>
      </c>
      <c r="G251" s="250"/>
      <c r="H251" s="252" t="s">
        <v>1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9" t="s">
        <v>169</v>
      </c>
      <c r="AU251" s="259" t="s">
        <v>89</v>
      </c>
      <c r="AV251" s="13" t="s">
        <v>87</v>
      </c>
      <c r="AW251" s="13" t="s">
        <v>34</v>
      </c>
      <c r="AX251" s="13" t="s">
        <v>79</v>
      </c>
      <c r="AY251" s="259" t="s">
        <v>160</v>
      </c>
    </row>
    <row r="252" s="14" customFormat="1">
      <c r="A252" s="14"/>
      <c r="B252" s="260"/>
      <c r="C252" s="261"/>
      <c r="D252" s="251" t="s">
        <v>169</v>
      </c>
      <c r="E252" s="262" t="s">
        <v>1</v>
      </c>
      <c r="F252" s="263" t="s">
        <v>350</v>
      </c>
      <c r="G252" s="261"/>
      <c r="H252" s="264">
        <v>19.84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0" t="s">
        <v>169</v>
      </c>
      <c r="AU252" s="270" t="s">
        <v>89</v>
      </c>
      <c r="AV252" s="14" t="s">
        <v>89</v>
      </c>
      <c r="AW252" s="14" t="s">
        <v>34</v>
      </c>
      <c r="AX252" s="14" t="s">
        <v>79</v>
      </c>
      <c r="AY252" s="270" t="s">
        <v>160</v>
      </c>
    </row>
    <row r="253" s="14" customFormat="1">
      <c r="A253" s="14"/>
      <c r="B253" s="260"/>
      <c r="C253" s="261"/>
      <c r="D253" s="251" t="s">
        <v>169</v>
      </c>
      <c r="E253" s="262" t="s">
        <v>1</v>
      </c>
      <c r="F253" s="263" t="s">
        <v>351</v>
      </c>
      <c r="G253" s="261"/>
      <c r="H253" s="264">
        <v>44.829999999999998</v>
      </c>
      <c r="I253" s="265"/>
      <c r="J253" s="261"/>
      <c r="K253" s="261"/>
      <c r="L253" s="266"/>
      <c r="M253" s="267"/>
      <c r="N253" s="268"/>
      <c r="O253" s="268"/>
      <c r="P253" s="268"/>
      <c r="Q253" s="268"/>
      <c r="R253" s="268"/>
      <c r="S253" s="268"/>
      <c r="T253" s="26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0" t="s">
        <v>169</v>
      </c>
      <c r="AU253" s="270" t="s">
        <v>89</v>
      </c>
      <c r="AV253" s="14" t="s">
        <v>89</v>
      </c>
      <c r="AW253" s="14" t="s">
        <v>34</v>
      </c>
      <c r="AX253" s="14" t="s">
        <v>79</v>
      </c>
      <c r="AY253" s="270" t="s">
        <v>160</v>
      </c>
    </row>
    <row r="254" s="14" customFormat="1">
      <c r="A254" s="14"/>
      <c r="B254" s="260"/>
      <c r="C254" s="261"/>
      <c r="D254" s="251" t="s">
        <v>169</v>
      </c>
      <c r="E254" s="262" t="s">
        <v>1</v>
      </c>
      <c r="F254" s="263" t="s">
        <v>352</v>
      </c>
      <c r="G254" s="261"/>
      <c r="H254" s="264">
        <v>37.329999999999998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0" t="s">
        <v>169</v>
      </c>
      <c r="AU254" s="270" t="s">
        <v>89</v>
      </c>
      <c r="AV254" s="14" t="s">
        <v>89</v>
      </c>
      <c r="AW254" s="14" t="s">
        <v>34</v>
      </c>
      <c r="AX254" s="14" t="s">
        <v>79</v>
      </c>
      <c r="AY254" s="270" t="s">
        <v>160</v>
      </c>
    </row>
    <row r="255" s="16" customFormat="1">
      <c r="A255" s="16"/>
      <c r="B255" s="292"/>
      <c r="C255" s="293"/>
      <c r="D255" s="251" t="s">
        <v>169</v>
      </c>
      <c r="E255" s="294" t="s">
        <v>1</v>
      </c>
      <c r="F255" s="295" t="s">
        <v>310</v>
      </c>
      <c r="G255" s="293"/>
      <c r="H255" s="296">
        <v>102</v>
      </c>
      <c r="I255" s="297"/>
      <c r="J255" s="293"/>
      <c r="K255" s="293"/>
      <c r="L255" s="298"/>
      <c r="M255" s="299"/>
      <c r="N255" s="300"/>
      <c r="O255" s="300"/>
      <c r="P255" s="300"/>
      <c r="Q255" s="300"/>
      <c r="R255" s="300"/>
      <c r="S255" s="300"/>
      <c r="T255" s="301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302" t="s">
        <v>169</v>
      </c>
      <c r="AU255" s="302" t="s">
        <v>89</v>
      </c>
      <c r="AV255" s="16" t="s">
        <v>175</v>
      </c>
      <c r="AW255" s="16" t="s">
        <v>34</v>
      </c>
      <c r="AX255" s="16" t="s">
        <v>79</v>
      </c>
      <c r="AY255" s="302" t="s">
        <v>160</v>
      </c>
    </row>
    <row r="256" s="14" customFormat="1">
      <c r="A256" s="14"/>
      <c r="B256" s="260"/>
      <c r="C256" s="261"/>
      <c r="D256" s="251" t="s">
        <v>169</v>
      </c>
      <c r="E256" s="262" t="s">
        <v>1</v>
      </c>
      <c r="F256" s="263" t="s">
        <v>353</v>
      </c>
      <c r="G256" s="261"/>
      <c r="H256" s="264">
        <v>-15.800000000000001</v>
      </c>
      <c r="I256" s="265"/>
      <c r="J256" s="261"/>
      <c r="K256" s="261"/>
      <c r="L256" s="266"/>
      <c r="M256" s="267"/>
      <c r="N256" s="268"/>
      <c r="O256" s="268"/>
      <c r="P256" s="268"/>
      <c r="Q256" s="268"/>
      <c r="R256" s="268"/>
      <c r="S256" s="268"/>
      <c r="T256" s="26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0" t="s">
        <v>169</v>
      </c>
      <c r="AU256" s="270" t="s">
        <v>89</v>
      </c>
      <c r="AV256" s="14" t="s">
        <v>89</v>
      </c>
      <c r="AW256" s="14" t="s">
        <v>34</v>
      </c>
      <c r="AX256" s="14" t="s">
        <v>79</v>
      </c>
      <c r="AY256" s="270" t="s">
        <v>160</v>
      </c>
    </row>
    <row r="257" s="13" customFormat="1">
      <c r="A257" s="13"/>
      <c r="B257" s="249"/>
      <c r="C257" s="250"/>
      <c r="D257" s="251" t="s">
        <v>169</v>
      </c>
      <c r="E257" s="252" t="s">
        <v>1</v>
      </c>
      <c r="F257" s="253" t="s">
        <v>354</v>
      </c>
      <c r="G257" s="250"/>
      <c r="H257" s="252" t="s">
        <v>1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9" t="s">
        <v>169</v>
      </c>
      <c r="AU257" s="259" t="s">
        <v>89</v>
      </c>
      <c r="AV257" s="13" t="s">
        <v>87</v>
      </c>
      <c r="AW257" s="13" t="s">
        <v>34</v>
      </c>
      <c r="AX257" s="13" t="s">
        <v>79</v>
      </c>
      <c r="AY257" s="259" t="s">
        <v>160</v>
      </c>
    </row>
    <row r="258" s="14" customFormat="1">
      <c r="A258" s="14"/>
      <c r="B258" s="260"/>
      <c r="C258" s="261"/>
      <c r="D258" s="251" t="s">
        <v>169</v>
      </c>
      <c r="E258" s="262" t="s">
        <v>1</v>
      </c>
      <c r="F258" s="263" t="s">
        <v>355</v>
      </c>
      <c r="G258" s="261"/>
      <c r="H258" s="264">
        <v>3.6400000000000001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0" t="s">
        <v>169</v>
      </c>
      <c r="AU258" s="270" t="s">
        <v>89</v>
      </c>
      <c r="AV258" s="14" t="s">
        <v>89</v>
      </c>
      <c r="AW258" s="14" t="s">
        <v>34</v>
      </c>
      <c r="AX258" s="14" t="s">
        <v>79</v>
      </c>
      <c r="AY258" s="270" t="s">
        <v>160</v>
      </c>
    </row>
    <row r="259" s="14" customFormat="1">
      <c r="A259" s="14"/>
      <c r="B259" s="260"/>
      <c r="C259" s="261"/>
      <c r="D259" s="251" t="s">
        <v>169</v>
      </c>
      <c r="E259" s="262" t="s">
        <v>1</v>
      </c>
      <c r="F259" s="263" t="s">
        <v>356</v>
      </c>
      <c r="G259" s="261"/>
      <c r="H259" s="264">
        <v>5.4500000000000002</v>
      </c>
      <c r="I259" s="265"/>
      <c r="J259" s="261"/>
      <c r="K259" s="261"/>
      <c r="L259" s="266"/>
      <c r="M259" s="267"/>
      <c r="N259" s="268"/>
      <c r="O259" s="268"/>
      <c r="P259" s="268"/>
      <c r="Q259" s="268"/>
      <c r="R259" s="268"/>
      <c r="S259" s="268"/>
      <c r="T259" s="26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0" t="s">
        <v>169</v>
      </c>
      <c r="AU259" s="270" t="s">
        <v>89</v>
      </c>
      <c r="AV259" s="14" t="s">
        <v>89</v>
      </c>
      <c r="AW259" s="14" t="s">
        <v>34</v>
      </c>
      <c r="AX259" s="14" t="s">
        <v>79</v>
      </c>
      <c r="AY259" s="270" t="s">
        <v>160</v>
      </c>
    </row>
    <row r="260" s="14" customFormat="1">
      <c r="A260" s="14"/>
      <c r="B260" s="260"/>
      <c r="C260" s="261"/>
      <c r="D260" s="251" t="s">
        <v>169</v>
      </c>
      <c r="E260" s="262" t="s">
        <v>1</v>
      </c>
      <c r="F260" s="263" t="s">
        <v>357</v>
      </c>
      <c r="G260" s="261"/>
      <c r="H260" s="264">
        <v>1.3799999999999999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0" t="s">
        <v>169</v>
      </c>
      <c r="AU260" s="270" t="s">
        <v>89</v>
      </c>
      <c r="AV260" s="14" t="s">
        <v>89</v>
      </c>
      <c r="AW260" s="14" t="s">
        <v>34</v>
      </c>
      <c r="AX260" s="14" t="s">
        <v>79</v>
      </c>
      <c r="AY260" s="270" t="s">
        <v>160</v>
      </c>
    </row>
    <row r="261" s="13" customFormat="1">
      <c r="A261" s="13"/>
      <c r="B261" s="249"/>
      <c r="C261" s="250"/>
      <c r="D261" s="251" t="s">
        <v>169</v>
      </c>
      <c r="E261" s="252" t="s">
        <v>1</v>
      </c>
      <c r="F261" s="253" t="s">
        <v>358</v>
      </c>
      <c r="G261" s="250"/>
      <c r="H261" s="252" t="s">
        <v>1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9" t="s">
        <v>169</v>
      </c>
      <c r="AU261" s="259" t="s">
        <v>89</v>
      </c>
      <c r="AV261" s="13" t="s">
        <v>87</v>
      </c>
      <c r="AW261" s="13" t="s">
        <v>34</v>
      </c>
      <c r="AX261" s="13" t="s">
        <v>79</v>
      </c>
      <c r="AY261" s="259" t="s">
        <v>160</v>
      </c>
    </row>
    <row r="262" s="14" customFormat="1">
      <c r="A262" s="14"/>
      <c r="B262" s="260"/>
      <c r="C262" s="261"/>
      <c r="D262" s="251" t="s">
        <v>169</v>
      </c>
      <c r="E262" s="262" t="s">
        <v>1</v>
      </c>
      <c r="F262" s="263" t="s">
        <v>359</v>
      </c>
      <c r="G262" s="261"/>
      <c r="H262" s="264">
        <v>10.33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0" t="s">
        <v>169</v>
      </c>
      <c r="AU262" s="270" t="s">
        <v>89</v>
      </c>
      <c r="AV262" s="14" t="s">
        <v>89</v>
      </c>
      <c r="AW262" s="14" t="s">
        <v>34</v>
      </c>
      <c r="AX262" s="14" t="s">
        <v>79</v>
      </c>
      <c r="AY262" s="270" t="s">
        <v>160</v>
      </c>
    </row>
    <row r="263" s="15" customFormat="1">
      <c r="A263" s="15"/>
      <c r="B263" s="281"/>
      <c r="C263" s="282"/>
      <c r="D263" s="251" t="s">
        <v>169</v>
      </c>
      <c r="E263" s="283" t="s">
        <v>1</v>
      </c>
      <c r="F263" s="284" t="s">
        <v>234</v>
      </c>
      <c r="G263" s="282"/>
      <c r="H263" s="285">
        <v>107</v>
      </c>
      <c r="I263" s="286"/>
      <c r="J263" s="282"/>
      <c r="K263" s="282"/>
      <c r="L263" s="287"/>
      <c r="M263" s="288"/>
      <c r="N263" s="289"/>
      <c r="O263" s="289"/>
      <c r="P263" s="289"/>
      <c r="Q263" s="289"/>
      <c r="R263" s="289"/>
      <c r="S263" s="289"/>
      <c r="T263" s="29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91" t="s">
        <v>169</v>
      </c>
      <c r="AU263" s="291" t="s">
        <v>89</v>
      </c>
      <c r="AV263" s="15" t="s">
        <v>167</v>
      </c>
      <c r="AW263" s="15" t="s">
        <v>34</v>
      </c>
      <c r="AX263" s="15" t="s">
        <v>87</v>
      </c>
      <c r="AY263" s="291" t="s">
        <v>160</v>
      </c>
    </row>
    <row r="264" s="2" customFormat="1" ht="16.5" customHeight="1">
      <c r="A264" s="39"/>
      <c r="B264" s="40"/>
      <c r="C264" s="236" t="s">
        <v>360</v>
      </c>
      <c r="D264" s="236" t="s">
        <v>162</v>
      </c>
      <c r="E264" s="237" t="s">
        <v>361</v>
      </c>
      <c r="F264" s="238" t="s">
        <v>362</v>
      </c>
      <c r="G264" s="239" t="s">
        <v>363</v>
      </c>
      <c r="H264" s="240">
        <v>37.5</v>
      </c>
      <c r="I264" s="241"/>
      <c r="J264" s="242">
        <f>ROUND(I264*H264,2)</f>
        <v>0</v>
      </c>
      <c r="K264" s="238" t="s">
        <v>1</v>
      </c>
      <c r="L264" s="45"/>
      <c r="M264" s="243" t="s">
        <v>1</v>
      </c>
      <c r="N264" s="244" t="s">
        <v>44</v>
      </c>
      <c r="O264" s="92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7" t="s">
        <v>167</v>
      </c>
      <c r="AT264" s="247" t="s">
        <v>162</v>
      </c>
      <c r="AU264" s="247" t="s">
        <v>89</v>
      </c>
      <c r="AY264" s="18" t="s">
        <v>160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8" t="s">
        <v>87</v>
      </c>
      <c r="BK264" s="248">
        <f>ROUND(I264*H264,2)</f>
        <v>0</v>
      </c>
      <c r="BL264" s="18" t="s">
        <v>167</v>
      </c>
      <c r="BM264" s="247" t="s">
        <v>364</v>
      </c>
    </row>
    <row r="265" s="14" customFormat="1">
      <c r="A265" s="14"/>
      <c r="B265" s="260"/>
      <c r="C265" s="261"/>
      <c r="D265" s="251" t="s">
        <v>169</v>
      </c>
      <c r="E265" s="262" t="s">
        <v>1</v>
      </c>
      <c r="F265" s="263" t="s">
        <v>365</v>
      </c>
      <c r="G265" s="261"/>
      <c r="H265" s="264">
        <v>37.5</v>
      </c>
      <c r="I265" s="265"/>
      <c r="J265" s="261"/>
      <c r="K265" s="261"/>
      <c r="L265" s="266"/>
      <c r="M265" s="267"/>
      <c r="N265" s="268"/>
      <c r="O265" s="268"/>
      <c r="P265" s="268"/>
      <c r="Q265" s="268"/>
      <c r="R265" s="268"/>
      <c r="S265" s="268"/>
      <c r="T265" s="26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0" t="s">
        <v>169</v>
      </c>
      <c r="AU265" s="270" t="s">
        <v>89</v>
      </c>
      <c r="AV265" s="14" t="s">
        <v>89</v>
      </c>
      <c r="AW265" s="14" t="s">
        <v>34</v>
      </c>
      <c r="AX265" s="14" t="s">
        <v>87</v>
      </c>
      <c r="AY265" s="270" t="s">
        <v>160</v>
      </c>
    </row>
    <row r="266" s="2" customFormat="1" ht="16.5" customHeight="1">
      <c r="A266" s="39"/>
      <c r="B266" s="40"/>
      <c r="C266" s="236" t="s">
        <v>366</v>
      </c>
      <c r="D266" s="236" t="s">
        <v>162</v>
      </c>
      <c r="E266" s="237" t="s">
        <v>367</v>
      </c>
      <c r="F266" s="238" t="s">
        <v>368</v>
      </c>
      <c r="G266" s="239" t="s">
        <v>363</v>
      </c>
      <c r="H266" s="240">
        <v>43.799999999999997</v>
      </c>
      <c r="I266" s="241"/>
      <c r="J266" s="242">
        <f>ROUND(I266*H266,2)</f>
        <v>0</v>
      </c>
      <c r="K266" s="238" t="s">
        <v>1</v>
      </c>
      <c r="L266" s="45"/>
      <c r="M266" s="243" t="s">
        <v>1</v>
      </c>
      <c r="N266" s="244" t="s">
        <v>44</v>
      </c>
      <c r="O266" s="92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7" t="s">
        <v>167</v>
      </c>
      <c r="AT266" s="247" t="s">
        <v>162</v>
      </c>
      <c r="AU266" s="247" t="s">
        <v>89</v>
      </c>
      <c r="AY266" s="18" t="s">
        <v>160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8" t="s">
        <v>87</v>
      </c>
      <c r="BK266" s="248">
        <f>ROUND(I266*H266,2)</f>
        <v>0</v>
      </c>
      <c r="BL266" s="18" t="s">
        <v>167</v>
      </c>
      <c r="BM266" s="247" t="s">
        <v>369</v>
      </c>
    </row>
    <row r="267" s="13" customFormat="1">
      <c r="A267" s="13"/>
      <c r="B267" s="249"/>
      <c r="C267" s="250"/>
      <c r="D267" s="251" t="s">
        <v>169</v>
      </c>
      <c r="E267" s="252" t="s">
        <v>1</v>
      </c>
      <c r="F267" s="253" t="s">
        <v>370</v>
      </c>
      <c r="G267" s="250"/>
      <c r="H267" s="252" t="s">
        <v>1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9" t="s">
        <v>169</v>
      </c>
      <c r="AU267" s="259" t="s">
        <v>89</v>
      </c>
      <c r="AV267" s="13" t="s">
        <v>87</v>
      </c>
      <c r="AW267" s="13" t="s">
        <v>34</v>
      </c>
      <c r="AX267" s="13" t="s">
        <v>79</v>
      </c>
      <c r="AY267" s="259" t="s">
        <v>160</v>
      </c>
    </row>
    <row r="268" s="13" customFormat="1">
      <c r="A268" s="13"/>
      <c r="B268" s="249"/>
      <c r="C268" s="250"/>
      <c r="D268" s="251" t="s">
        <v>169</v>
      </c>
      <c r="E268" s="252" t="s">
        <v>1</v>
      </c>
      <c r="F268" s="253" t="s">
        <v>371</v>
      </c>
      <c r="G268" s="250"/>
      <c r="H268" s="252" t="s">
        <v>1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9" t="s">
        <v>169</v>
      </c>
      <c r="AU268" s="259" t="s">
        <v>89</v>
      </c>
      <c r="AV268" s="13" t="s">
        <v>87</v>
      </c>
      <c r="AW268" s="13" t="s">
        <v>34</v>
      </c>
      <c r="AX268" s="13" t="s">
        <v>79</v>
      </c>
      <c r="AY268" s="259" t="s">
        <v>160</v>
      </c>
    </row>
    <row r="269" s="14" customFormat="1">
      <c r="A269" s="14"/>
      <c r="B269" s="260"/>
      <c r="C269" s="261"/>
      <c r="D269" s="251" t="s">
        <v>169</v>
      </c>
      <c r="E269" s="262" t="s">
        <v>1</v>
      </c>
      <c r="F269" s="263" t="s">
        <v>372</v>
      </c>
      <c r="G269" s="261"/>
      <c r="H269" s="264">
        <v>43.799999999999997</v>
      </c>
      <c r="I269" s="265"/>
      <c r="J269" s="261"/>
      <c r="K269" s="261"/>
      <c r="L269" s="266"/>
      <c r="M269" s="267"/>
      <c r="N269" s="268"/>
      <c r="O269" s="268"/>
      <c r="P269" s="268"/>
      <c r="Q269" s="268"/>
      <c r="R269" s="268"/>
      <c r="S269" s="268"/>
      <c r="T269" s="26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0" t="s">
        <v>169</v>
      </c>
      <c r="AU269" s="270" t="s">
        <v>89</v>
      </c>
      <c r="AV269" s="14" t="s">
        <v>89</v>
      </c>
      <c r="AW269" s="14" t="s">
        <v>34</v>
      </c>
      <c r="AX269" s="14" t="s">
        <v>87</v>
      </c>
      <c r="AY269" s="270" t="s">
        <v>160</v>
      </c>
    </row>
    <row r="270" s="2" customFormat="1" ht="16.5" customHeight="1">
      <c r="A270" s="39"/>
      <c r="B270" s="40"/>
      <c r="C270" s="236" t="s">
        <v>373</v>
      </c>
      <c r="D270" s="236" t="s">
        <v>162</v>
      </c>
      <c r="E270" s="237" t="s">
        <v>374</v>
      </c>
      <c r="F270" s="238" t="s">
        <v>375</v>
      </c>
      <c r="G270" s="239" t="s">
        <v>203</v>
      </c>
      <c r="H270" s="240">
        <v>26.75</v>
      </c>
      <c r="I270" s="241"/>
      <c r="J270" s="242">
        <f>ROUND(I270*H270,2)</f>
        <v>0</v>
      </c>
      <c r="K270" s="238" t="s">
        <v>166</v>
      </c>
      <c r="L270" s="45"/>
      <c r="M270" s="243" t="s">
        <v>1</v>
      </c>
      <c r="N270" s="244" t="s">
        <v>44</v>
      </c>
      <c r="O270" s="92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167</v>
      </c>
      <c r="AT270" s="247" t="s">
        <v>162</v>
      </c>
      <c r="AU270" s="247" t="s">
        <v>89</v>
      </c>
      <c r="AY270" s="18" t="s">
        <v>160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87</v>
      </c>
      <c r="BK270" s="248">
        <f>ROUND(I270*H270,2)</f>
        <v>0</v>
      </c>
      <c r="BL270" s="18" t="s">
        <v>167</v>
      </c>
      <c r="BM270" s="247" t="s">
        <v>376</v>
      </c>
    </row>
    <row r="271" s="13" customFormat="1">
      <c r="A271" s="13"/>
      <c r="B271" s="249"/>
      <c r="C271" s="250"/>
      <c r="D271" s="251" t="s">
        <v>169</v>
      </c>
      <c r="E271" s="252" t="s">
        <v>1</v>
      </c>
      <c r="F271" s="253" t="s">
        <v>377</v>
      </c>
      <c r="G271" s="250"/>
      <c r="H271" s="252" t="s">
        <v>1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9" t="s">
        <v>169</v>
      </c>
      <c r="AU271" s="259" t="s">
        <v>89</v>
      </c>
      <c r="AV271" s="13" t="s">
        <v>87</v>
      </c>
      <c r="AW271" s="13" t="s">
        <v>34</v>
      </c>
      <c r="AX271" s="13" t="s">
        <v>79</v>
      </c>
      <c r="AY271" s="259" t="s">
        <v>160</v>
      </c>
    </row>
    <row r="272" s="14" customFormat="1">
      <c r="A272" s="14"/>
      <c r="B272" s="260"/>
      <c r="C272" s="261"/>
      <c r="D272" s="251" t="s">
        <v>169</v>
      </c>
      <c r="E272" s="262" t="s">
        <v>1</v>
      </c>
      <c r="F272" s="263" t="s">
        <v>378</v>
      </c>
      <c r="G272" s="261"/>
      <c r="H272" s="264">
        <v>26.75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0" t="s">
        <v>169</v>
      </c>
      <c r="AU272" s="270" t="s">
        <v>89</v>
      </c>
      <c r="AV272" s="14" t="s">
        <v>89</v>
      </c>
      <c r="AW272" s="14" t="s">
        <v>34</v>
      </c>
      <c r="AX272" s="14" t="s">
        <v>87</v>
      </c>
      <c r="AY272" s="270" t="s">
        <v>160</v>
      </c>
    </row>
    <row r="273" s="2" customFormat="1" ht="24" customHeight="1">
      <c r="A273" s="39"/>
      <c r="B273" s="40"/>
      <c r="C273" s="236" t="s">
        <v>379</v>
      </c>
      <c r="D273" s="236" t="s">
        <v>162</v>
      </c>
      <c r="E273" s="237" t="s">
        <v>380</v>
      </c>
      <c r="F273" s="238" t="s">
        <v>381</v>
      </c>
      <c r="G273" s="239" t="s">
        <v>203</v>
      </c>
      <c r="H273" s="240">
        <v>3</v>
      </c>
      <c r="I273" s="241"/>
      <c r="J273" s="242">
        <f>ROUND(I273*H273,2)</f>
        <v>0</v>
      </c>
      <c r="K273" s="238" t="s">
        <v>166</v>
      </c>
      <c r="L273" s="45"/>
      <c r="M273" s="243" t="s">
        <v>1</v>
      </c>
      <c r="N273" s="244" t="s">
        <v>44</v>
      </c>
      <c r="O273" s="92"/>
      <c r="P273" s="245">
        <f>O273*H273</f>
        <v>0</v>
      </c>
      <c r="Q273" s="245">
        <v>0.0083899999999999999</v>
      </c>
      <c r="R273" s="245">
        <f>Q273*H273</f>
        <v>0.025169999999999998</v>
      </c>
      <c r="S273" s="245">
        <v>0</v>
      </c>
      <c r="T273" s="24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7" t="s">
        <v>167</v>
      </c>
      <c r="AT273" s="247" t="s">
        <v>162</v>
      </c>
      <c r="AU273" s="247" t="s">
        <v>89</v>
      </c>
      <c r="AY273" s="18" t="s">
        <v>160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8" t="s">
        <v>87</v>
      </c>
      <c r="BK273" s="248">
        <f>ROUND(I273*H273,2)</f>
        <v>0</v>
      </c>
      <c r="BL273" s="18" t="s">
        <v>167</v>
      </c>
      <c r="BM273" s="247" t="s">
        <v>382</v>
      </c>
    </row>
    <row r="274" s="13" customFormat="1">
      <c r="A274" s="13"/>
      <c r="B274" s="249"/>
      <c r="C274" s="250"/>
      <c r="D274" s="251" t="s">
        <v>169</v>
      </c>
      <c r="E274" s="252" t="s">
        <v>1</v>
      </c>
      <c r="F274" s="253" t="s">
        <v>383</v>
      </c>
      <c r="G274" s="250"/>
      <c r="H274" s="252" t="s">
        <v>1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9" t="s">
        <v>169</v>
      </c>
      <c r="AU274" s="259" t="s">
        <v>89</v>
      </c>
      <c r="AV274" s="13" t="s">
        <v>87</v>
      </c>
      <c r="AW274" s="13" t="s">
        <v>34</v>
      </c>
      <c r="AX274" s="13" t="s">
        <v>79</v>
      </c>
      <c r="AY274" s="259" t="s">
        <v>160</v>
      </c>
    </row>
    <row r="275" s="14" customFormat="1">
      <c r="A275" s="14"/>
      <c r="B275" s="260"/>
      <c r="C275" s="261"/>
      <c r="D275" s="251" t="s">
        <v>169</v>
      </c>
      <c r="E275" s="262" t="s">
        <v>1</v>
      </c>
      <c r="F275" s="263" t="s">
        <v>384</v>
      </c>
      <c r="G275" s="261"/>
      <c r="H275" s="264">
        <v>3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0" t="s">
        <v>169</v>
      </c>
      <c r="AU275" s="270" t="s">
        <v>89</v>
      </c>
      <c r="AV275" s="14" t="s">
        <v>89</v>
      </c>
      <c r="AW275" s="14" t="s">
        <v>34</v>
      </c>
      <c r="AX275" s="14" t="s">
        <v>87</v>
      </c>
      <c r="AY275" s="270" t="s">
        <v>160</v>
      </c>
    </row>
    <row r="276" s="2" customFormat="1" ht="16.5" customHeight="1">
      <c r="A276" s="39"/>
      <c r="B276" s="40"/>
      <c r="C276" s="271" t="s">
        <v>385</v>
      </c>
      <c r="D276" s="271" t="s">
        <v>208</v>
      </c>
      <c r="E276" s="272" t="s">
        <v>386</v>
      </c>
      <c r="F276" s="273" t="s">
        <v>387</v>
      </c>
      <c r="G276" s="274" t="s">
        <v>203</v>
      </c>
      <c r="H276" s="275">
        <v>3.2000000000000002</v>
      </c>
      <c r="I276" s="276"/>
      <c r="J276" s="277">
        <f>ROUND(I276*H276,2)</f>
        <v>0</v>
      </c>
      <c r="K276" s="273" t="s">
        <v>166</v>
      </c>
      <c r="L276" s="278"/>
      <c r="M276" s="279" t="s">
        <v>1</v>
      </c>
      <c r="N276" s="280" t="s">
        <v>44</v>
      </c>
      <c r="O276" s="92"/>
      <c r="P276" s="245">
        <f>O276*H276</f>
        <v>0</v>
      </c>
      <c r="Q276" s="245">
        <v>0.00084999999999999995</v>
      </c>
      <c r="R276" s="245">
        <f>Q276*H276</f>
        <v>0.0027200000000000002</v>
      </c>
      <c r="S276" s="245">
        <v>0</v>
      </c>
      <c r="T276" s="24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200</v>
      </c>
      <c r="AT276" s="247" t="s">
        <v>208</v>
      </c>
      <c r="AU276" s="247" t="s">
        <v>89</v>
      </c>
      <c r="AY276" s="18" t="s">
        <v>160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87</v>
      </c>
      <c r="BK276" s="248">
        <f>ROUND(I276*H276,2)</f>
        <v>0</v>
      </c>
      <c r="BL276" s="18" t="s">
        <v>167</v>
      </c>
      <c r="BM276" s="247" t="s">
        <v>388</v>
      </c>
    </row>
    <row r="277" s="14" customFormat="1">
      <c r="A277" s="14"/>
      <c r="B277" s="260"/>
      <c r="C277" s="261"/>
      <c r="D277" s="251" t="s">
        <v>169</v>
      </c>
      <c r="E277" s="262" t="s">
        <v>1</v>
      </c>
      <c r="F277" s="263" t="s">
        <v>389</v>
      </c>
      <c r="G277" s="261"/>
      <c r="H277" s="264">
        <v>3.2000000000000002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0" t="s">
        <v>169</v>
      </c>
      <c r="AU277" s="270" t="s">
        <v>89</v>
      </c>
      <c r="AV277" s="14" t="s">
        <v>89</v>
      </c>
      <c r="AW277" s="14" t="s">
        <v>34</v>
      </c>
      <c r="AX277" s="14" t="s">
        <v>87</v>
      </c>
      <c r="AY277" s="270" t="s">
        <v>160</v>
      </c>
    </row>
    <row r="278" s="2" customFormat="1" ht="24" customHeight="1">
      <c r="A278" s="39"/>
      <c r="B278" s="40"/>
      <c r="C278" s="236" t="s">
        <v>390</v>
      </c>
      <c r="D278" s="236" t="s">
        <v>162</v>
      </c>
      <c r="E278" s="237" t="s">
        <v>391</v>
      </c>
      <c r="F278" s="238" t="s">
        <v>392</v>
      </c>
      <c r="G278" s="239" t="s">
        <v>203</v>
      </c>
      <c r="H278" s="240">
        <v>92</v>
      </c>
      <c r="I278" s="241"/>
      <c r="J278" s="242">
        <f>ROUND(I278*H278,2)</f>
        <v>0</v>
      </c>
      <c r="K278" s="238" t="s">
        <v>166</v>
      </c>
      <c r="L278" s="45"/>
      <c r="M278" s="243" t="s">
        <v>1</v>
      </c>
      <c r="N278" s="244" t="s">
        <v>44</v>
      </c>
      <c r="O278" s="92"/>
      <c r="P278" s="245">
        <f>O278*H278</f>
        <v>0</v>
      </c>
      <c r="Q278" s="245">
        <v>0.0085199999999999998</v>
      </c>
      <c r="R278" s="245">
        <f>Q278*H278</f>
        <v>0.78383999999999998</v>
      </c>
      <c r="S278" s="245">
        <v>0</v>
      </c>
      <c r="T278" s="24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7" t="s">
        <v>167</v>
      </c>
      <c r="AT278" s="247" t="s">
        <v>162</v>
      </c>
      <c r="AU278" s="247" t="s">
        <v>89</v>
      </c>
      <c r="AY278" s="18" t="s">
        <v>160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8" t="s">
        <v>87</v>
      </c>
      <c r="BK278" s="248">
        <f>ROUND(I278*H278,2)</f>
        <v>0</v>
      </c>
      <c r="BL278" s="18" t="s">
        <v>167</v>
      </c>
      <c r="BM278" s="247" t="s">
        <v>393</v>
      </c>
    </row>
    <row r="279" s="13" customFormat="1">
      <c r="A279" s="13"/>
      <c r="B279" s="249"/>
      <c r="C279" s="250"/>
      <c r="D279" s="251" t="s">
        <v>169</v>
      </c>
      <c r="E279" s="252" t="s">
        <v>1</v>
      </c>
      <c r="F279" s="253" t="s">
        <v>394</v>
      </c>
      <c r="G279" s="250"/>
      <c r="H279" s="252" t="s">
        <v>1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9" t="s">
        <v>169</v>
      </c>
      <c r="AU279" s="259" t="s">
        <v>89</v>
      </c>
      <c r="AV279" s="13" t="s">
        <v>87</v>
      </c>
      <c r="AW279" s="13" t="s">
        <v>34</v>
      </c>
      <c r="AX279" s="13" t="s">
        <v>79</v>
      </c>
      <c r="AY279" s="259" t="s">
        <v>160</v>
      </c>
    </row>
    <row r="280" s="14" customFormat="1">
      <c r="A280" s="14"/>
      <c r="B280" s="260"/>
      <c r="C280" s="261"/>
      <c r="D280" s="251" t="s">
        <v>169</v>
      </c>
      <c r="E280" s="262" t="s">
        <v>1</v>
      </c>
      <c r="F280" s="263" t="s">
        <v>395</v>
      </c>
      <c r="G280" s="261"/>
      <c r="H280" s="264">
        <v>64.599999999999994</v>
      </c>
      <c r="I280" s="265"/>
      <c r="J280" s="261"/>
      <c r="K280" s="261"/>
      <c r="L280" s="266"/>
      <c r="M280" s="267"/>
      <c r="N280" s="268"/>
      <c r="O280" s="268"/>
      <c r="P280" s="268"/>
      <c r="Q280" s="268"/>
      <c r="R280" s="268"/>
      <c r="S280" s="268"/>
      <c r="T280" s="26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0" t="s">
        <v>169</v>
      </c>
      <c r="AU280" s="270" t="s">
        <v>89</v>
      </c>
      <c r="AV280" s="14" t="s">
        <v>89</v>
      </c>
      <c r="AW280" s="14" t="s">
        <v>34</v>
      </c>
      <c r="AX280" s="14" t="s">
        <v>79</v>
      </c>
      <c r="AY280" s="270" t="s">
        <v>160</v>
      </c>
    </row>
    <row r="281" s="14" customFormat="1">
      <c r="A281" s="14"/>
      <c r="B281" s="260"/>
      <c r="C281" s="261"/>
      <c r="D281" s="251" t="s">
        <v>169</v>
      </c>
      <c r="E281" s="262" t="s">
        <v>1</v>
      </c>
      <c r="F281" s="263" t="s">
        <v>396</v>
      </c>
      <c r="G281" s="261"/>
      <c r="H281" s="264">
        <v>-5.5999999999999996</v>
      </c>
      <c r="I281" s="265"/>
      <c r="J281" s="261"/>
      <c r="K281" s="261"/>
      <c r="L281" s="266"/>
      <c r="M281" s="267"/>
      <c r="N281" s="268"/>
      <c r="O281" s="268"/>
      <c r="P281" s="268"/>
      <c r="Q281" s="268"/>
      <c r="R281" s="268"/>
      <c r="S281" s="268"/>
      <c r="T281" s="26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0" t="s">
        <v>169</v>
      </c>
      <c r="AU281" s="270" t="s">
        <v>89</v>
      </c>
      <c r="AV281" s="14" t="s">
        <v>89</v>
      </c>
      <c r="AW281" s="14" t="s">
        <v>34</v>
      </c>
      <c r="AX281" s="14" t="s">
        <v>79</v>
      </c>
      <c r="AY281" s="270" t="s">
        <v>160</v>
      </c>
    </row>
    <row r="282" s="14" customFormat="1">
      <c r="A282" s="14"/>
      <c r="B282" s="260"/>
      <c r="C282" s="261"/>
      <c r="D282" s="251" t="s">
        <v>169</v>
      </c>
      <c r="E282" s="262" t="s">
        <v>1</v>
      </c>
      <c r="F282" s="263" t="s">
        <v>397</v>
      </c>
      <c r="G282" s="261"/>
      <c r="H282" s="264">
        <v>3</v>
      </c>
      <c r="I282" s="265"/>
      <c r="J282" s="261"/>
      <c r="K282" s="261"/>
      <c r="L282" s="266"/>
      <c r="M282" s="267"/>
      <c r="N282" s="268"/>
      <c r="O282" s="268"/>
      <c r="P282" s="268"/>
      <c r="Q282" s="268"/>
      <c r="R282" s="268"/>
      <c r="S282" s="268"/>
      <c r="T282" s="26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0" t="s">
        <v>169</v>
      </c>
      <c r="AU282" s="270" t="s">
        <v>89</v>
      </c>
      <c r="AV282" s="14" t="s">
        <v>89</v>
      </c>
      <c r="AW282" s="14" t="s">
        <v>34</v>
      </c>
      <c r="AX282" s="14" t="s">
        <v>79</v>
      </c>
      <c r="AY282" s="270" t="s">
        <v>160</v>
      </c>
    </row>
    <row r="283" s="16" customFormat="1">
      <c r="A283" s="16"/>
      <c r="B283" s="292"/>
      <c r="C283" s="293"/>
      <c r="D283" s="251" t="s">
        <v>169</v>
      </c>
      <c r="E283" s="294" t="s">
        <v>1</v>
      </c>
      <c r="F283" s="295" t="s">
        <v>310</v>
      </c>
      <c r="G283" s="293"/>
      <c r="H283" s="296">
        <v>61.999999999999993</v>
      </c>
      <c r="I283" s="297"/>
      <c r="J283" s="293"/>
      <c r="K283" s="293"/>
      <c r="L283" s="298"/>
      <c r="M283" s="299"/>
      <c r="N283" s="300"/>
      <c r="O283" s="300"/>
      <c r="P283" s="300"/>
      <c r="Q283" s="300"/>
      <c r="R283" s="300"/>
      <c r="S283" s="300"/>
      <c r="T283" s="301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302" t="s">
        <v>169</v>
      </c>
      <c r="AU283" s="302" t="s">
        <v>89</v>
      </c>
      <c r="AV283" s="16" t="s">
        <v>175</v>
      </c>
      <c r="AW283" s="16" t="s">
        <v>34</v>
      </c>
      <c r="AX283" s="16" t="s">
        <v>79</v>
      </c>
      <c r="AY283" s="302" t="s">
        <v>160</v>
      </c>
    </row>
    <row r="284" s="13" customFormat="1">
      <c r="A284" s="13"/>
      <c r="B284" s="249"/>
      <c r="C284" s="250"/>
      <c r="D284" s="251" t="s">
        <v>169</v>
      </c>
      <c r="E284" s="252" t="s">
        <v>1</v>
      </c>
      <c r="F284" s="253" t="s">
        <v>398</v>
      </c>
      <c r="G284" s="250"/>
      <c r="H284" s="252" t="s">
        <v>1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9" t="s">
        <v>169</v>
      </c>
      <c r="AU284" s="259" t="s">
        <v>89</v>
      </c>
      <c r="AV284" s="13" t="s">
        <v>87</v>
      </c>
      <c r="AW284" s="13" t="s">
        <v>34</v>
      </c>
      <c r="AX284" s="13" t="s">
        <v>79</v>
      </c>
      <c r="AY284" s="259" t="s">
        <v>160</v>
      </c>
    </row>
    <row r="285" s="14" customFormat="1">
      <c r="A285" s="14"/>
      <c r="B285" s="260"/>
      <c r="C285" s="261"/>
      <c r="D285" s="251" t="s">
        <v>169</v>
      </c>
      <c r="E285" s="262" t="s">
        <v>1</v>
      </c>
      <c r="F285" s="263" t="s">
        <v>399</v>
      </c>
      <c r="G285" s="261"/>
      <c r="H285" s="264">
        <v>7.04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0" t="s">
        <v>169</v>
      </c>
      <c r="AU285" s="270" t="s">
        <v>89</v>
      </c>
      <c r="AV285" s="14" t="s">
        <v>89</v>
      </c>
      <c r="AW285" s="14" t="s">
        <v>34</v>
      </c>
      <c r="AX285" s="14" t="s">
        <v>79</v>
      </c>
      <c r="AY285" s="270" t="s">
        <v>160</v>
      </c>
    </row>
    <row r="286" s="14" customFormat="1">
      <c r="A286" s="14"/>
      <c r="B286" s="260"/>
      <c r="C286" s="261"/>
      <c r="D286" s="251" t="s">
        <v>169</v>
      </c>
      <c r="E286" s="262" t="s">
        <v>1</v>
      </c>
      <c r="F286" s="263" t="s">
        <v>400</v>
      </c>
      <c r="G286" s="261"/>
      <c r="H286" s="264">
        <v>-1.04</v>
      </c>
      <c r="I286" s="265"/>
      <c r="J286" s="261"/>
      <c r="K286" s="261"/>
      <c r="L286" s="266"/>
      <c r="M286" s="267"/>
      <c r="N286" s="268"/>
      <c r="O286" s="268"/>
      <c r="P286" s="268"/>
      <c r="Q286" s="268"/>
      <c r="R286" s="268"/>
      <c r="S286" s="268"/>
      <c r="T286" s="26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0" t="s">
        <v>169</v>
      </c>
      <c r="AU286" s="270" t="s">
        <v>89</v>
      </c>
      <c r="AV286" s="14" t="s">
        <v>89</v>
      </c>
      <c r="AW286" s="14" t="s">
        <v>34</v>
      </c>
      <c r="AX286" s="14" t="s">
        <v>79</v>
      </c>
      <c r="AY286" s="270" t="s">
        <v>160</v>
      </c>
    </row>
    <row r="287" s="16" customFormat="1">
      <c r="A287" s="16"/>
      <c r="B287" s="292"/>
      <c r="C287" s="293"/>
      <c r="D287" s="251" t="s">
        <v>169</v>
      </c>
      <c r="E287" s="294" t="s">
        <v>1</v>
      </c>
      <c r="F287" s="295" t="s">
        <v>310</v>
      </c>
      <c r="G287" s="293"/>
      <c r="H287" s="296">
        <v>6</v>
      </c>
      <c r="I287" s="297"/>
      <c r="J287" s="293"/>
      <c r="K287" s="293"/>
      <c r="L287" s="298"/>
      <c r="M287" s="299"/>
      <c r="N287" s="300"/>
      <c r="O287" s="300"/>
      <c r="P287" s="300"/>
      <c r="Q287" s="300"/>
      <c r="R287" s="300"/>
      <c r="S287" s="300"/>
      <c r="T287" s="301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302" t="s">
        <v>169</v>
      </c>
      <c r="AU287" s="302" t="s">
        <v>89</v>
      </c>
      <c r="AV287" s="16" t="s">
        <v>175</v>
      </c>
      <c r="AW287" s="16" t="s">
        <v>34</v>
      </c>
      <c r="AX287" s="16" t="s">
        <v>79</v>
      </c>
      <c r="AY287" s="302" t="s">
        <v>160</v>
      </c>
    </row>
    <row r="288" s="13" customFormat="1">
      <c r="A288" s="13"/>
      <c r="B288" s="249"/>
      <c r="C288" s="250"/>
      <c r="D288" s="251" t="s">
        <v>169</v>
      </c>
      <c r="E288" s="252" t="s">
        <v>1</v>
      </c>
      <c r="F288" s="253" t="s">
        <v>401</v>
      </c>
      <c r="G288" s="250"/>
      <c r="H288" s="252" t="s">
        <v>1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9" t="s">
        <v>169</v>
      </c>
      <c r="AU288" s="259" t="s">
        <v>89</v>
      </c>
      <c r="AV288" s="13" t="s">
        <v>87</v>
      </c>
      <c r="AW288" s="13" t="s">
        <v>34</v>
      </c>
      <c r="AX288" s="13" t="s">
        <v>79</v>
      </c>
      <c r="AY288" s="259" t="s">
        <v>160</v>
      </c>
    </row>
    <row r="289" s="14" customFormat="1">
      <c r="A289" s="14"/>
      <c r="B289" s="260"/>
      <c r="C289" s="261"/>
      <c r="D289" s="251" t="s">
        <v>169</v>
      </c>
      <c r="E289" s="262" t="s">
        <v>1</v>
      </c>
      <c r="F289" s="263" t="s">
        <v>402</v>
      </c>
      <c r="G289" s="261"/>
      <c r="H289" s="264">
        <v>9.75</v>
      </c>
      <c r="I289" s="265"/>
      <c r="J289" s="261"/>
      <c r="K289" s="261"/>
      <c r="L289" s="266"/>
      <c r="M289" s="267"/>
      <c r="N289" s="268"/>
      <c r="O289" s="268"/>
      <c r="P289" s="268"/>
      <c r="Q289" s="268"/>
      <c r="R289" s="268"/>
      <c r="S289" s="268"/>
      <c r="T289" s="26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0" t="s">
        <v>169</v>
      </c>
      <c r="AU289" s="270" t="s">
        <v>89</v>
      </c>
      <c r="AV289" s="14" t="s">
        <v>89</v>
      </c>
      <c r="AW289" s="14" t="s">
        <v>34</v>
      </c>
      <c r="AX289" s="14" t="s">
        <v>79</v>
      </c>
      <c r="AY289" s="270" t="s">
        <v>160</v>
      </c>
    </row>
    <row r="290" s="14" customFormat="1">
      <c r="A290" s="14"/>
      <c r="B290" s="260"/>
      <c r="C290" s="261"/>
      <c r="D290" s="251" t="s">
        <v>169</v>
      </c>
      <c r="E290" s="262" t="s">
        <v>1</v>
      </c>
      <c r="F290" s="263" t="s">
        <v>403</v>
      </c>
      <c r="G290" s="261"/>
      <c r="H290" s="264">
        <v>7.25</v>
      </c>
      <c r="I290" s="265"/>
      <c r="J290" s="261"/>
      <c r="K290" s="261"/>
      <c r="L290" s="266"/>
      <c r="M290" s="267"/>
      <c r="N290" s="268"/>
      <c r="O290" s="268"/>
      <c r="P290" s="268"/>
      <c r="Q290" s="268"/>
      <c r="R290" s="268"/>
      <c r="S290" s="268"/>
      <c r="T290" s="26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0" t="s">
        <v>169</v>
      </c>
      <c r="AU290" s="270" t="s">
        <v>89</v>
      </c>
      <c r="AV290" s="14" t="s">
        <v>89</v>
      </c>
      <c r="AW290" s="14" t="s">
        <v>34</v>
      </c>
      <c r="AX290" s="14" t="s">
        <v>79</v>
      </c>
      <c r="AY290" s="270" t="s">
        <v>160</v>
      </c>
    </row>
    <row r="291" s="14" customFormat="1">
      <c r="A291" s="14"/>
      <c r="B291" s="260"/>
      <c r="C291" s="261"/>
      <c r="D291" s="251" t="s">
        <v>169</v>
      </c>
      <c r="E291" s="262" t="s">
        <v>1</v>
      </c>
      <c r="F291" s="263" t="s">
        <v>404</v>
      </c>
      <c r="G291" s="261"/>
      <c r="H291" s="264">
        <v>1</v>
      </c>
      <c r="I291" s="265"/>
      <c r="J291" s="261"/>
      <c r="K291" s="261"/>
      <c r="L291" s="266"/>
      <c r="M291" s="267"/>
      <c r="N291" s="268"/>
      <c r="O291" s="268"/>
      <c r="P291" s="268"/>
      <c r="Q291" s="268"/>
      <c r="R291" s="268"/>
      <c r="S291" s="268"/>
      <c r="T291" s="26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0" t="s">
        <v>169</v>
      </c>
      <c r="AU291" s="270" t="s">
        <v>89</v>
      </c>
      <c r="AV291" s="14" t="s">
        <v>89</v>
      </c>
      <c r="AW291" s="14" t="s">
        <v>34</v>
      </c>
      <c r="AX291" s="14" t="s">
        <v>79</v>
      </c>
      <c r="AY291" s="270" t="s">
        <v>160</v>
      </c>
    </row>
    <row r="292" s="16" customFormat="1">
      <c r="A292" s="16"/>
      <c r="B292" s="292"/>
      <c r="C292" s="293"/>
      <c r="D292" s="251" t="s">
        <v>169</v>
      </c>
      <c r="E292" s="294" t="s">
        <v>1</v>
      </c>
      <c r="F292" s="295" t="s">
        <v>310</v>
      </c>
      <c r="G292" s="293"/>
      <c r="H292" s="296">
        <v>18</v>
      </c>
      <c r="I292" s="297"/>
      <c r="J292" s="293"/>
      <c r="K292" s="293"/>
      <c r="L292" s="298"/>
      <c r="M292" s="299"/>
      <c r="N292" s="300"/>
      <c r="O292" s="300"/>
      <c r="P292" s="300"/>
      <c r="Q292" s="300"/>
      <c r="R292" s="300"/>
      <c r="S292" s="300"/>
      <c r="T292" s="301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302" t="s">
        <v>169</v>
      </c>
      <c r="AU292" s="302" t="s">
        <v>89</v>
      </c>
      <c r="AV292" s="16" t="s">
        <v>175</v>
      </c>
      <c r="AW292" s="16" t="s">
        <v>34</v>
      </c>
      <c r="AX292" s="16" t="s">
        <v>79</v>
      </c>
      <c r="AY292" s="302" t="s">
        <v>160</v>
      </c>
    </row>
    <row r="293" s="13" customFormat="1">
      <c r="A293" s="13"/>
      <c r="B293" s="249"/>
      <c r="C293" s="250"/>
      <c r="D293" s="251" t="s">
        <v>169</v>
      </c>
      <c r="E293" s="252" t="s">
        <v>1</v>
      </c>
      <c r="F293" s="253" t="s">
        <v>405</v>
      </c>
      <c r="G293" s="250"/>
      <c r="H293" s="252" t="s">
        <v>1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9" t="s">
        <v>169</v>
      </c>
      <c r="AU293" s="259" t="s">
        <v>89</v>
      </c>
      <c r="AV293" s="13" t="s">
        <v>87</v>
      </c>
      <c r="AW293" s="13" t="s">
        <v>34</v>
      </c>
      <c r="AX293" s="13" t="s">
        <v>79</v>
      </c>
      <c r="AY293" s="259" t="s">
        <v>160</v>
      </c>
    </row>
    <row r="294" s="14" customFormat="1">
      <c r="A294" s="14"/>
      <c r="B294" s="260"/>
      <c r="C294" s="261"/>
      <c r="D294" s="251" t="s">
        <v>169</v>
      </c>
      <c r="E294" s="262" t="s">
        <v>1</v>
      </c>
      <c r="F294" s="263" t="s">
        <v>406</v>
      </c>
      <c r="G294" s="261"/>
      <c r="H294" s="264">
        <v>2.1240000000000001</v>
      </c>
      <c r="I294" s="265"/>
      <c r="J294" s="261"/>
      <c r="K294" s="261"/>
      <c r="L294" s="266"/>
      <c r="M294" s="267"/>
      <c r="N294" s="268"/>
      <c r="O294" s="268"/>
      <c r="P294" s="268"/>
      <c r="Q294" s="268"/>
      <c r="R294" s="268"/>
      <c r="S294" s="268"/>
      <c r="T294" s="26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0" t="s">
        <v>169</v>
      </c>
      <c r="AU294" s="270" t="s">
        <v>89</v>
      </c>
      <c r="AV294" s="14" t="s">
        <v>89</v>
      </c>
      <c r="AW294" s="14" t="s">
        <v>34</v>
      </c>
      <c r="AX294" s="14" t="s">
        <v>79</v>
      </c>
      <c r="AY294" s="270" t="s">
        <v>160</v>
      </c>
    </row>
    <row r="295" s="14" customFormat="1">
      <c r="A295" s="14"/>
      <c r="B295" s="260"/>
      <c r="C295" s="261"/>
      <c r="D295" s="251" t="s">
        <v>169</v>
      </c>
      <c r="E295" s="262" t="s">
        <v>1</v>
      </c>
      <c r="F295" s="263" t="s">
        <v>407</v>
      </c>
      <c r="G295" s="261"/>
      <c r="H295" s="264">
        <v>3.8759999999999999</v>
      </c>
      <c r="I295" s="265"/>
      <c r="J295" s="261"/>
      <c r="K295" s="261"/>
      <c r="L295" s="266"/>
      <c r="M295" s="267"/>
      <c r="N295" s="268"/>
      <c r="O295" s="268"/>
      <c r="P295" s="268"/>
      <c r="Q295" s="268"/>
      <c r="R295" s="268"/>
      <c r="S295" s="268"/>
      <c r="T295" s="26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0" t="s">
        <v>169</v>
      </c>
      <c r="AU295" s="270" t="s">
        <v>89</v>
      </c>
      <c r="AV295" s="14" t="s">
        <v>89</v>
      </c>
      <c r="AW295" s="14" t="s">
        <v>34</v>
      </c>
      <c r="AX295" s="14" t="s">
        <v>79</v>
      </c>
      <c r="AY295" s="270" t="s">
        <v>160</v>
      </c>
    </row>
    <row r="296" s="16" customFormat="1">
      <c r="A296" s="16"/>
      <c r="B296" s="292"/>
      <c r="C296" s="293"/>
      <c r="D296" s="251" t="s">
        <v>169</v>
      </c>
      <c r="E296" s="294" t="s">
        <v>1</v>
      </c>
      <c r="F296" s="295" t="s">
        <v>310</v>
      </c>
      <c r="G296" s="293"/>
      <c r="H296" s="296">
        <v>6</v>
      </c>
      <c r="I296" s="297"/>
      <c r="J296" s="293"/>
      <c r="K296" s="293"/>
      <c r="L296" s="298"/>
      <c r="M296" s="299"/>
      <c r="N296" s="300"/>
      <c r="O296" s="300"/>
      <c r="P296" s="300"/>
      <c r="Q296" s="300"/>
      <c r="R296" s="300"/>
      <c r="S296" s="300"/>
      <c r="T296" s="301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302" t="s">
        <v>169</v>
      </c>
      <c r="AU296" s="302" t="s">
        <v>89</v>
      </c>
      <c r="AV296" s="16" t="s">
        <v>175</v>
      </c>
      <c r="AW296" s="16" t="s">
        <v>34</v>
      </c>
      <c r="AX296" s="16" t="s">
        <v>79</v>
      </c>
      <c r="AY296" s="302" t="s">
        <v>160</v>
      </c>
    </row>
    <row r="297" s="15" customFormat="1">
      <c r="A297" s="15"/>
      <c r="B297" s="281"/>
      <c r="C297" s="282"/>
      <c r="D297" s="251" t="s">
        <v>169</v>
      </c>
      <c r="E297" s="283" t="s">
        <v>1</v>
      </c>
      <c r="F297" s="284" t="s">
        <v>234</v>
      </c>
      <c r="G297" s="282"/>
      <c r="H297" s="285">
        <v>91.999999999999986</v>
      </c>
      <c r="I297" s="286"/>
      <c r="J297" s="282"/>
      <c r="K297" s="282"/>
      <c r="L297" s="287"/>
      <c r="M297" s="288"/>
      <c r="N297" s="289"/>
      <c r="O297" s="289"/>
      <c r="P297" s="289"/>
      <c r="Q297" s="289"/>
      <c r="R297" s="289"/>
      <c r="S297" s="289"/>
      <c r="T297" s="29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91" t="s">
        <v>169</v>
      </c>
      <c r="AU297" s="291" t="s">
        <v>89</v>
      </c>
      <c r="AV297" s="15" t="s">
        <v>167</v>
      </c>
      <c r="AW297" s="15" t="s">
        <v>34</v>
      </c>
      <c r="AX297" s="15" t="s">
        <v>87</v>
      </c>
      <c r="AY297" s="291" t="s">
        <v>160</v>
      </c>
    </row>
    <row r="298" s="2" customFormat="1" ht="16.5" customHeight="1">
      <c r="A298" s="39"/>
      <c r="B298" s="40"/>
      <c r="C298" s="271" t="s">
        <v>408</v>
      </c>
      <c r="D298" s="271" t="s">
        <v>208</v>
      </c>
      <c r="E298" s="272" t="s">
        <v>409</v>
      </c>
      <c r="F298" s="273" t="s">
        <v>410</v>
      </c>
      <c r="G298" s="274" t="s">
        <v>203</v>
      </c>
      <c r="H298" s="275">
        <v>4.2000000000000002</v>
      </c>
      <c r="I298" s="276"/>
      <c r="J298" s="277">
        <f>ROUND(I298*H298,2)</f>
        <v>0</v>
      </c>
      <c r="K298" s="273" t="s">
        <v>166</v>
      </c>
      <c r="L298" s="278"/>
      <c r="M298" s="279" t="s">
        <v>1</v>
      </c>
      <c r="N298" s="280" t="s">
        <v>44</v>
      </c>
      <c r="O298" s="92"/>
      <c r="P298" s="245">
        <f>O298*H298</f>
        <v>0</v>
      </c>
      <c r="Q298" s="245">
        <v>0.0013600000000000001</v>
      </c>
      <c r="R298" s="245">
        <f>Q298*H298</f>
        <v>0.0057120000000000009</v>
      </c>
      <c r="S298" s="245">
        <v>0</v>
      </c>
      <c r="T298" s="24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7" t="s">
        <v>200</v>
      </c>
      <c r="AT298" s="247" t="s">
        <v>208</v>
      </c>
      <c r="AU298" s="247" t="s">
        <v>89</v>
      </c>
      <c r="AY298" s="18" t="s">
        <v>160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8" t="s">
        <v>87</v>
      </c>
      <c r="BK298" s="248">
        <f>ROUND(I298*H298,2)</f>
        <v>0</v>
      </c>
      <c r="BL298" s="18" t="s">
        <v>167</v>
      </c>
      <c r="BM298" s="247" t="s">
        <v>411</v>
      </c>
    </row>
    <row r="299" s="13" customFormat="1">
      <c r="A299" s="13"/>
      <c r="B299" s="249"/>
      <c r="C299" s="250"/>
      <c r="D299" s="251" t="s">
        <v>169</v>
      </c>
      <c r="E299" s="252" t="s">
        <v>1</v>
      </c>
      <c r="F299" s="253" t="s">
        <v>412</v>
      </c>
      <c r="G299" s="250"/>
      <c r="H299" s="252" t="s">
        <v>1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9" t="s">
        <v>169</v>
      </c>
      <c r="AU299" s="259" t="s">
        <v>89</v>
      </c>
      <c r="AV299" s="13" t="s">
        <v>87</v>
      </c>
      <c r="AW299" s="13" t="s">
        <v>34</v>
      </c>
      <c r="AX299" s="13" t="s">
        <v>79</v>
      </c>
      <c r="AY299" s="259" t="s">
        <v>160</v>
      </c>
    </row>
    <row r="300" s="14" customFormat="1">
      <c r="A300" s="14"/>
      <c r="B300" s="260"/>
      <c r="C300" s="261"/>
      <c r="D300" s="251" t="s">
        <v>169</v>
      </c>
      <c r="E300" s="262" t="s">
        <v>1</v>
      </c>
      <c r="F300" s="263" t="s">
        <v>413</v>
      </c>
      <c r="G300" s="261"/>
      <c r="H300" s="264">
        <v>4.2000000000000002</v>
      </c>
      <c r="I300" s="265"/>
      <c r="J300" s="261"/>
      <c r="K300" s="261"/>
      <c r="L300" s="266"/>
      <c r="M300" s="267"/>
      <c r="N300" s="268"/>
      <c r="O300" s="268"/>
      <c r="P300" s="268"/>
      <c r="Q300" s="268"/>
      <c r="R300" s="268"/>
      <c r="S300" s="268"/>
      <c r="T300" s="26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0" t="s">
        <v>169</v>
      </c>
      <c r="AU300" s="270" t="s">
        <v>89</v>
      </c>
      <c r="AV300" s="14" t="s">
        <v>89</v>
      </c>
      <c r="AW300" s="14" t="s">
        <v>34</v>
      </c>
      <c r="AX300" s="14" t="s">
        <v>87</v>
      </c>
      <c r="AY300" s="270" t="s">
        <v>160</v>
      </c>
    </row>
    <row r="301" s="2" customFormat="1" ht="16.5" customHeight="1">
      <c r="A301" s="39"/>
      <c r="B301" s="40"/>
      <c r="C301" s="271" t="s">
        <v>414</v>
      </c>
      <c r="D301" s="271" t="s">
        <v>208</v>
      </c>
      <c r="E301" s="272" t="s">
        <v>415</v>
      </c>
      <c r="F301" s="273" t="s">
        <v>416</v>
      </c>
      <c r="G301" s="274" t="s">
        <v>203</v>
      </c>
      <c r="H301" s="275">
        <v>6.2999999999999998</v>
      </c>
      <c r="I301" s="276"/>
      <c r="J301" s="277">
        <f>ROUND(I301*H301,2)</f>
        <v>0</v>
      </c>
      <c r="K301" s="273" t="s">
        <v>166</v>
      </c>
      <c r="L301" s="278"/>
      <c r="M301" s="279" t="s">
        <v>1</v>
      </c>
      <c r="N301" s="280" t="s">
        <v>44</v>
      </c>
      <c r="O301" s="92"/>
      <c r="P301" s="245">
        <f>O301*H301</f>
        <v>0</v>
      </c>
      <c r="Q301" s="245">
        <v>0.0016999999999999999</v>
      </c>
      <c r="R301" s="245">
        <f>Q301*H301</f>
        <v>0.010709999999999999</v>
      </c>
      <c r="S301" s="245">
        <v>0</v>
      </c>
      <c r="T301" s="24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7" t="s">
        <v>200</v>
      </c>
      <c r="AT301" s="247" t="s">
        <v>208</v>
      </c>
      <c r="AU301" s="247" t="s">
        <v>89</v>
      </c>
      <c r="AY301" s="18" t="s">
        <v>160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8" t="s">
        <v>87</v>
      </c>
      <c r="BK301" s="248">
        <f>ROUND(I301*H301,2)</f>
        <v>0</v>
      </c>
      <c r="BL301" s="18" t="s">
        <v>167</v>
      </c>
      <c r="BM301" s="247" t="s">
        <v>417</v>
      </c>
    </row>
    <row r="302" s="13" customFormat="1">
      <c r="A302" s="13"/>
      <c r="B302" s="249"/>
      <c r="C302" s="250"/>
      <c r="D302" s="251" t="s">
        <v>169</v>
      </c>
      <c r="E302" s="252" t="s">
        <v>1</v>
      </c>
      <c r="F302" s="253" t="s">
        <v>418</v>
      </c>
      <c r="G302" s="250"/>
      <c r="H302" s="252" t="s">
        <v>1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9" t="s">
        <v>169</v>
      </c>
      <c r="AU302" s="259" t="s">
        <v>89</v>
      </c>
      <c r="AV302" s="13" t="s">
        <v>87</v>
      </c>
      <c r="AW302" s="13" t="s">
        <v>34</v>
      </c>
      <c r="AX302" s="13" t="s">
        <v>79</v>
      </c>
      <c r="AY302" s="259" t="s">
        <v>160</v>
      </c>
    </row>
    <row r="303" s="14" customFormat="1">
      <c r="A303" s="14"/>
      <c r="B303" s="260"/>
      <c r="C303" s="261"/>
      <c r="D303" s="251" t="s">
        <v>169</v>
      </c>
      <c r="E303" s="262" t="s">
        <v>1</v>
      </c>
      <c r="F303" s="263" t="s">
        <v>419</v>
      </c>
      <c r="G303" s="261"/>
      <c r="H303" s="264">
        <v>6.2999999999999998</v>
      </c>
      <c r="I303" s="265"/>
      <c r="J303" s="261"/>
      <c r="K303" s="261"/>
      <c r="L303" s="266"/>
      <c r="M303" s="267"/>
      <c r="N303" s="268"/>
      <c r="O303" s="268"/>
      <c r="P303" s="268"/>
      <c r="Q303" s="268"/>
      <c r="R303" s="268"/>
      <c r="S303" s="268"/>
      <c r="T303" s="26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0" t="s">
        <v>169</v>
      </c>
      <c r="AU303" s="270" t="s">
        <v>89</v>
      </c>
      <c r="AV303" s="14" t="s">
        <v>89</v>
      </c>
      <c r="AW303" s="14" t="s">
        <v>34</v>
      </c>
      <c r="AX303" s="14" t="s">
        <v>87</v>
      </c>
      <c r="AY303" s="270" t="s">
        <v>160</v>
      </c>
    </row>
    <row r="304" s="2" customFormat="1" ht="16.5" customHeight="1">
      <c r="A304" s="39"/>
      <c r="B304" s="40"/>
      <c r="C304" s="271" t="s">
        <v>420</v>
      </c>
      <c r="D304" s="271" t="s">
        <v>208</v>
      </c>
      <c r="E304" s="272" t="s">
        <v>421</v>
      </c>
      <c r="F304" s="273" t="s">
        <v>422</v>
      </c>
      <c r="G304" s="274" t="s">
        <v>203</v>
      </c>
      <c r="H304" s="275">
        <v>67.200000000000003</v>
      </c>
      <c r="I304" s="276"/>
      <c r="J304" s="277">
        <f>ROUND(I304*H304,2)</f>
        <v>0</v>
      </c>
      <c r="K304" s="273" t="s">
        <v>166</v>
      </c>
      <c r="L304" s="278"/>
      <c r="M304" s="279" t="s">
        <v>1</v>
      </c>
      <c r="N304" s="280" t="s">
        <v>44</v>
      </c>
      <c r="O304" s="92"/>
      <c r="P304" s="245">
        <f>O304*H304</f>
        <v>0</v>
      </c>
      <c r="Q304" s="245">
        <v>0.0020400000000000001</v>
      </c>
      <c r="R304" s="245">
        <f>Q304*H304</f>
        <v>0.13708800000000002</v>
      </c>
      <c r="S304" s="245">
        <v>0</v>
      </c>
      <c r="T304" s="24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7" t="s">
        <v>200</v>
      </c>
      <c r="AT304" s="247" t="s">
        <v>208</v>
      </c>
      <c r="AU304" s="247" t="s">
        <v>89</v>
      </c>
      <c r="AY304" s="18" t="s">
        <v>160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8" t="s">
        <v>87</v>
      </c>
      <c r="BK304" s="248">
        <f>ROUND(I304*H304,2)</f>
        <v>0</v>
      </c>
      <c r="BL304" s="18" t="s">
        <v>167</v>
      </c>
      <c r="BM304" s="247" t="s">
        <v>423</v>
      </c>
    </row>
    <row r="305" s="13" customFormat="1">
      <c r="A305" s="13"/>
      <c r="B305" s="249"/>
      <c r="C305" s="250"/>
      <c r="D305" s="251" t="s">
        <v>169</v>
      </c>
      <c r="E305" s="252" t="s">
        <v>1</v>
      </c>
      <c r="F305" s="253" t="s">
        <v>424</v>
      </c>
      <c r="G305" s="250"/>
      <c r="H305" s="252" t="s">
        <v>1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9" t="s">
        <v>169</v>
      </c>
      <c r="AU305" s="259" t="s">
        <v>89</v>
      </c>
      <c r="AV305" s="13" t="s">
        <v>87</v>
      </c>
      <c r="AW305" s="13" t="s">
        <v>34</v>
      </c>
      <c r="AX305" s="13" t="s">
        <v>79</v>
      </c>
      <c r="AY305" s="259" t="s">
        <v>160</v>
      </c>
    </row>
    <row r="306" s="14" customFormat="1">
      <c r="A306" s="14"/>
      <c r="B306" s="260"/>
      <c r="C306" s="261"/>
      <c r="D306" s="251" t="s">
        <v>169</v>
      </c>
      <c r="E306" s="262" t="s">
        <v>1</v>
      </c>
      <c r="F306" s="263" t="s">
        <v>425</v>
      </c>
      <c r="G306" s="261"/>
      <c r="H306" s="264">
        <v>65.099999999999994</v>
      </c>
      <c r="I306" s="265"/>
      <c r="J306" s="261"/>
      <c r="K306" s="261"/>
      <c r="L306" s="266"/>
      <c r="M306" s="267"/>
      <c r="N306" s="268"/>
      <c r="O306" s="268"/>
      <c r="P306" s="268"/>
      <c r="Q306" s="268"/>
      <c r="R306" s="268"/>
      <c r="S306" s="268"/>
      <c r="T306" s="26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0" t="s">
        <v>169</v>
      </c>
      <c r="AU306" s="270" t="s">
        <v>89</v>
      </c>
      <c r="AV306" s="14" t="s">
        <v>89</v>
      </c>
      <c r="AW306" s="14" t="s">
        <v>34</v>
      </c>
      <c r="AX306" s="14" t="s">
        <v>79</v>
      </c>
      <c r="AY306" s="270" t="s">
        <v>160</v>
      </c>
    </row>
    <row r="307" s="13" customFormat="1">
      <c r="A307" s="13"/>
      <c r="B307" s="249"/>
      <c r="C307" s="250"/>
      <c r="D307" s="251" t="s">
        <v>169</v>
      </c>
      <c r="E307" s="252" t="s">
        <v>1</v>
      </c>
      <c r="F307" s="253" t="s">
        <v>412</v>
      </c>
      <c r="G307" s="250"/>
      <c r="H307" s="252" t="s">
        <v>1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9" t="s">
        <v>169</v>
      </c>
      <c r="AU307" s="259" t="s">
        <v>89</v>
      </c>
      <c r="AV307" s="13" t="s">
        <v>87</v>
      </c>
      <c r="AW307" s="13" t="s">
        <v>34</v>
      </c>
      <c r="AX307" s="13" t="s">
        <v>79</v>
      </c>
      <c r="AY307" s="259" t="s">
        <v>160</v>
      </c>
    </row>
    <row r="308" s="14" customFormat="1">
      <c r="A308" s="14"/>
      <c r="B308" s="260"/>
      <c r="C308" s="261"/>
      <c r="D308" s="251" t="s">
        <v>169</v>
      </c>
      <c r="E308" s="262" t="s">
        <v>1</v>
      </c>
      <c r="F308" s="263" t="s">
        <v>426</v>
      </c>
      <c r="G308" s="261"/>
      <c r="H308" s="264">
        <v>2.1000000000000001</v>
      </c>
      <c r="I308" s="265"/>
      <c r="J308" s="261"/>
      <c r="K308" s="261"/>
      <c r="L308" s="266"/>
      <c r="M308" s="267"/>
      <c r="N308" s="268"/>
      <c r="O308" s="268"/>
      <c r="P308" s="268"/>
      <c r="Q308" s="268"/>
      <c r="R308" s="268"/>
      <c r="S308" s="268"/>
      <c r="T308" s="26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0" t="s">
        <v>169</v>
      </c>
      <c r="AU308" s="270" t="s">
        <v>89</v>
      </c>
      <c r="AV308" s="14" t="s">
        <v>89</v>
      </c>
      <c r="AW308" s="14" t="s">
        <v>34</v>
      </c>
      <c r="AX308" s="14" t="s">
        <v>79</v>
      </c>
      <c r="AY308" s="270" t="s">
        <v>160</v>
      </c>
    </row>
    <row r="309" s="15" customFormat="1">
      <c r="A309" s="15"/>
      <c r="B309" s="281"/>
      <c r="C309" s="282"/>
      <c r="D309" s="251" t="s">
        <v>169</v>
      </c>
      <c r="E309" s="283" t="s">
        <v>1</v>
      </c>
      <c r="F309" s="284" t="s">
        <v>234</v>
      </c>
      <c r="G309" s="282"/>
      <c r="H309" s="285">
        <v>67.199999999999989</v>
      </c>
      <c r="I309" s="286"/>
      <c r="J309" s="282"/>
      <c r="K309" s="282"/>
      <c r="L309" s="287"/>
      <c r="M309" s="288"/>
      <c r="N309" s="289"/>
      <c r="O309" s="289"/>
      <c r="P309" s="289"/>
      <c r="Q309" s="289"/>
      <c r="R309" s="289"/>
      <c r="S309" s="289"/>
      <c r="T309" s="29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91" t="s">
        <v>169</v>
      </c>
      <c r="AU309" s="291" t="s">
        <v>89</v>
      </c>
      <c r="AV309" s="15" t="s">
        <v>167</v>
      </c>
      <c r="AW309" s="15" t="s">
        <v>34</v>
      </c>
      <c r="AX309" s="15" t="s">
        <v>87</v>
      </c>
      <c r="AY309" s="291" t="s">
        <v>160</v>
      </c>
    </row>
    <row r="310" s="2" customFormat="1" ht="16.5" customHeight="1">
      <c r="A310" s="39"/>
      <c r="B310" s="40"/>
      <c r="C310" s="271" t="s">
        <v>427</v>
      </c>
      <c r="D310" s="271" t="s">
        <v>208</v>
      </c>
      <c r="E310" s="272" t="s">
        <v>428</v>
      </c>
      <c r="F310" s="273" t="s">
        <v>429</v>
      </c>
      <c r="G310" s="274" t="s">
        <v>203</v>
      </c>
      <c r="H310" s="275">
        <v>19</v>
      </c>
      <c r="I310" s="276"/>
      <c r="J310" s="277">
        <f>ROUND(I310*H310,2)</f>
        <v>0</v>
      </c>
      <c r="K310" s="273" t="s">
        <v>166</v>
      </c>
      <c r="L310" s="278"/>
      <c r="M310" s="279" t="s">
        <v>1</v>
      </c>
      <c r="N310" s="280" t="s">
        <v>44</v>
      </c>
      <c r="O310" s="92"/>
      <c r="P310" s="245">
        <f>O310*H310</f>
        <v>0</v>
      </c>
      <c r="Q310" s="245">
        <v>0.0030000000000000001</v>
      </c>
      <c r="R310" s="245">
        <f>Q310*H310</f>
        <v>0.057000000000000002</v>
      </c>
      <c r="S310" s="245">
        <v>0</v>
      </c>
      <c r="T310" s="24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7" t="s">
        <v>200</v>
      </c>
      <c r="AT310" s="247" t="s">
        <v>208</v>
      </c>
      <c r="AU310" s="247" t="s">
        <v>89</v>
      </c>
      <c r="AY310" s="18" t="s">
        <v>160</v>
      </c>
      <c r="BE310" s="248">
        <f>IF(N310="základní",J310,0)</f>
        <v>0</v>
      </c>
      <c r="BF310" s="248">
        <f>IF(N310="snížená",J310,0)</f>
        <v>0</v>
      </c>
      <c r="BG310" s="248">
        <f>IF(N310="zákl. přenesená",J310,0)</f>
        <v>0</v>
      </c>
      <c r="BH310" s="248">
        <f>IF(N310="sníž. přenesená",J310,0)</f>
        <v>0</v>
      </c>
      <c r="BI310" s="248">
        <f>IF(N310="nulová",J310,0)</f>
        <v>0</v>
      </c>
      <c r="BJ310" s="18" t="s">
        <v>87</v>
      </c>
      <c r="BK310" s="248">
        <f>ROUND(I310*H310,2)</f>
        <v>0</v>
      </c>
      <c r="BL310" s="18" t="s">
        <v>167</v>
      </c>
      <c r="BM310" s="247" t="s">
        <v>430</v>
      </c>
    </row>
    <row r="311" s="13" customFormat="1">
      <c r="A311" s="13"/>
      <c r="B311" s="249"/>
      <c r="C311" s="250"/>
      <c r="D311" s="251" t="s">
        <v>169</v>
      </c>
      <c r="E311" s="252" t="s">
        <v>1</v>
      </c>
      <c r="F311" s="253" t="s">
        <v>431</v>
      </c>
      <c r="G311" s="250"/>
      <c r="H311" s="252" t="s">
        <v>1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9" t="s">
        <v>169</v>
      </c>
      <c r="AU311" s="259" t="s">
        <v>89</v>
      </c>
      <c r="AV311" s="13" t="s">
        <v>87</v>
      </c>
      <c r="AW311" s="13" t="s">
        <v>34</v>
      </c>
      <c r="AX311" s="13" t="s">
        <v>79</v>
      </c>
      <c r="AY311" s="259" t="s">
        <v>160</v>
      </c>
    </row>
    <row r="312" s="14" customFormat="1">
      <c r="A312" s="14"/>
      <c r="B312" s="260"/>
      <c r="C312" s="261"/>
      <c r="D312" s="251" t="s">
        <v>169</v>
      </c>
      <c r="E312" s="262" t="s">
        <v>1</v>
      </c>
      <c r="F312" s="263" t="s">
        <v>432</v>
      </c>
      <c r="G312" s="261"/>
      <c r="H312" s="264">
        <v>19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0" t="s">
        <v>169</v>
      </c>
      <c r="AU312" s="270" t="s">
        <v>89</v>
      </c>
      <c r="AV312" s="14" t="s">
        <v>89</v>
      </c>
      <c r="AW312" s="14" t="s">
        <v>34</v>
      </c>
      <c r="AX312" s="14" t="s">
        <v>87</v>
      </c>
      <c r="AY312" s="270" t="s">
        <v>160</v>
      </c>
    </row>
    <row r="313" s="2" customFormat="1" ht="16.5" customHeight="1">
      <c r="A313" s="39"/>
      <c r="B313" s="40"/>
      <c r="C313" s="236" t="s">
        <v>433</v>
      </c>
      <c r="D313" s="236" t="s">
        <v>162</v>
      </c>
      <c r="E313" s="237" t="s">
        <v>434</v>
      </c>
      <c r="F313" s="238" t="s">
        <v>435</v>
      </c>
      <c r="G313" s="239" t="s">
        <v>203</v>
      </c>
      <c r="H313" s="240">
        <v>92</v>
      </c>
      <c r="I313" s="241"/>
      <c r="J313" s="242">
        <f>ROUND(I313*H313,2)</f>
        <v>0</v>
      </c>
      <c r="K313" s="238" t="s">
        <v>166</v>
      </c>
      <c r="L313" s="45"/>
      <c r="M313" s="243" t="s">
        <v>1</v>
      </c>
      <c r="N313" s="244" t="s">
        <v>44</v>
      </c>
      <c r="O313" s="92"/>
      <c r="P313" s="245">
        <f>O313*H313</f>
        <v>0</v>
      </c>
      <c r="Q313" s="245">
        <v>0.00348</v>
      </c>
      <c r="R313" s="245">
        <f>Q313*H313</f>
        <v>0.32016</v>
      </c>
      <c r="S313" s="245">
        <v>0</v>
      </c>
      <c r="T313" s="24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7" t="s">
        <v>167</v>
      </c>
      <c r="AT313" s="247" t="s">
        <v>162</v>
      </c>
      <c r="AU313" s="247" t="s">
        <v>89</v>
      </c>
      <c r="AY313" s="18" t="s">
        <v>160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8" t="s">
        <v>87</v>
      </c>
      <c r="BK313" s="248">
        <f>ROUND(I313*H313,2)</f>
        <v>0</v>
      </c>
      <c r="BL313" s="18" t="s">
        <v>167</v>
      </c>
      <c r="BM313" s="247" t="s">
        <v>436</v>
      </c>
    </row>
    <row r="314" s="14" customFormat="1">
      <c r="A314" s="14"/>
      <c r="B314" s="260"/>
      <c r="C314" s="261"/>
      <c r="D314" s="251" t="s">
        <v>169</v>
      </c>
      <c r="E314" s="262" t="s">
        <v>1</v>
      </c>
      <c r="F314" s="263" t="s">
        <v>437</v>
      </c>
      <c r="G314" s="261"/>
      <c r="H314" s="264">
        <v>82.945999999999998</v>
      </c>
      <c r="I314" s="265"/>
      <c r="J314" s="261"/>
      <c r="K314" s="261"/>
      <c r="L314" s="266"/>
      <c r="M314" s="267"/>
      <c r="N314" s="268"/>
      <c r="O314" s="268"/>
      <c r="P314" s="268"/>
      <c r="Q314" s="268"/>
      <c r="R314" s="268"/>
      <c r="S314" s="268"/>
      <c r="T314" s="26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0" t="s">
        <v>169</v>
      </c>
      <c r="AU314" s="270" t="s">
        <v>89</v>
      </c>
      <c r="AV314" s="14" t="s">
        <v>89</v>
      </c>
      <c r="AW314" s="14" t="s">
        <v>34</v>
      </c>
      <c r="AX314" s="14" t="s">
        <v>79</v>
      </c>
      <c r="AY314" s="270" t="s">
        <v>160</v>
      </c>
    </row>
    <row r="315" s="14" customFormat="1">
      <c r="A315" s="14"/>
      <c r="B315" s="260"/>
      <c r="C315" s="261"/>
      <c r="D315" s="251" t="s">
        <v>169</v>
      </c>
      <c r="E315" s="262" t="s">
        <v>1</v>
      </c>
      <c r="F315" s="263" t="s">
        <v>438</v>
      </c>
      <c r="G315" s="261"/>
      <c r="H315" s="264">
        <v>9.0540000000000003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0" t="s">
        <v>169</v>
      </c>
      <c r="AU315" s="270" t="s">
        <v>89</v>
      </c>
      <c r="AV315" s="14" t="s">
        <v>89</v>
      </c>
      <c r="AW315" s="14" t="s">
        <v>34</v>
      </c>
      <c r="AX315" s="14" t="s">
        <v>79</v>
      </c>
      <c r="AY315" s="270" t="s">
        <v>160</v>
      </c>
    </row>
    <row r="316" s="15" customFormat="1">
      <c r="A316" s="15"/>
      <c r="B316" s="281"/>
      <c r="C316" s="282"/>
      <c r="D316" s="251" t="s">
        <v>169</v>
      </c>
      <c r="E316" s="283" t="s">
        <v>1</v>
      </c>
      <c r="F316" s="284" t="s">
        <v>234</v>
      </c>
      <c r="G316" s="282"/>
      <c r="H316" s="285">
        <v>92</v>
      </c>
      <c r="I316" s="286"/>
      <c r="J316" s="282"/>
      <c r="K316" s="282"/>
      <c r="L316" s="287"/>
      <c r="M316" s="288"/>
      <c r="N316" s="289"/>
      <c r="O316" s="289"/>
      <c r="P316" s="289"/>
      <c r="Q316" s="289"/>
      <c r="R316" s="289"/>
      <c r="S316" s="289"/>
      <c r="T316" s="29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91" t="s">
        <v>169</v>
      </c>
      <c r="AU316" s="291" t="s">
        <v>89</v>
      </c>
      <c r="AV316" s="15" t="s">
        <v>167</v>
      </c>
      <c r="AW316" s="15" t="s">
        <v>34</v>
      </c>
      <c r="AX316" s="15" t="s">
        <v>87</v>
      </c>
      <c r="AY316" s="291" t="s">
        <v>160</v>
      </c>
    </row>
    <row r="317" s="2" customFormat="1" ht="16.5" customHeight="1">
      <c r="A317" s="39"/>
      <c r="B317" s="40"/>
      <c r="C317" s="236" t="s">
        <v>439</v>
      </c>
      <c r="D317" s="236" t="s">
        <v>162</v>
      </c>
      <c r="E317" s="237" t="s">
        <v>440</v>
      </c>
      <c r="F317" s="238" t="s">
        <v>441</v>
      </c>
      <c r="G317" s="239" t="s">
        <v>363</v>
      </c>
      <c r="H317" s="240">
        <v>15</v>
      </c>
      <c r="I317" s="241"/>
      <c r="J317" s="242">
        <f>ROUND(I317*H317,2)</f>
        <v>0</v>
      </c>
      <c r="K317" s="238" t="s">
        <v>166</v>
      </c>
      <c r="L317" s="45"/>
      <c r="M317" s="243" t="s">
        <v>1</v>
      </c>
      <c r="N317" s="244" t="s">
        <v>44</v>
      </c>
      <c r="O317" s="92"/>
      <c r="P317" s="245">
        <f>O317*H317</f>
        <v>0</v>
      </c>
      <c r="Q317" s="245">
        <v>3.0000000000000001E-05</v>
      </c>
      <c r="R317" s="245">
        <f>Q317*H317</f>
        <v>0.00044999999999999999</v>
      </c>
      <c r="S317" s="245">
        <v>0</v>
      </c>
      <c r="T317" s="246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7" t="s">
        <v>167</v>
      </c>
      <c r="AT317" s="247" t="s">
        <v>162</v>
      </c>
      <c r="AU317" s="247" t="s">
        <v>89</v>
      </c>
      <c r="AY317" s="18" t="s">
        <v>160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18" t="s">
        <v>87</v>
      </c>
      <c r="BK317" s="248">
        <f>ROUND(I317*H317,2)</f>
        <v>0</v>
      </c>
      <c r="BL317" s="18" t="s">
        <v>167</v>
      </c>
      <c r="BM317" s="247" t="s">
        <v>442</v>
      </c>
    </row>
    <row r="318" s="14" customFormat="1">
      <c r="A318" s="14"/>
      <c r="B318" s="260"/>
      <c r="C318" s="261"/>
      <c r="D318" s="251" t="s">
        <v>169</v>
      </c>
      <c r="E318" s="262" t="s">
        <v>1</v>
      </c>
      <c r="F318" s="263" t="s">
        <v>443</v>
      </c>
      <c r="G318" s="261"/>
      <c r="H318" s="264">
        <v>15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0" t="s">
        <v>169</v>
      </c>
      <c r="AU318" s="270" t="s">
        <v>89</v>
      </c>
      <c r="AV318" s="14" t="s">
        <v>89</v>
      </c>
      <c r="AW318" s="14" t="s">
        <v>34</v>
      </c>
      <c r="AX318" s="14" t="s">
        <v>87</v>
      </c>
      <c r="AY318" s="270" t="s">
        <v>160</v>
      </c>
    </row>
    <row r="319" s="2" customFormat="1" ht="16.5" customHeight="1">
      <c r="A319" s="39"/>
      <c r="B319" s="40"/>
      <c r="C319" s="271" t="s">
        <v>444</v>
      </c>
      <c r="D319" s="271" t="s">
        <v>208</v>
      </c>
      <c r="E319" s="272" t="s">
        <v>445</v>
      </c>
      <c r="F319" s="273" t="s">
        <v>446</v>
      </c>
      <c r="G319" s="274" t="s">
        <v>363</v>
      </c>
      <c r="H319" s="275">
        <v>15.75</v>
      </c>
      <c r="I319" s="276"/>
      <c r="J319" s="277">
        <f>ROUND(I319*H319,2)</f>
        <v>0</v>
      </c>
      <c r="K319" s="273" t="s">
        <v>1</v>
      </c>
      <c r="L319" s="278"/>
      <c r="M319" s="279" t="s">
        <v>1</v>
      </c>
      <c r="N319" s="280" t="s">
        <v>44</v>
      </c>
      <c r="O319" s="92"/>
      <c r="P319" s="245">
        <f>O319*H319</f>
        <v>0</v>
      </c>
      <c r="Q319" s="245">
        <v>0.00044000000000000002</v>
      </c>
      <c r="R319" s="245">
        <f>Q319*H319</f>
        <v>0.0069300000000000004</v>
      </c>
      <c r="S319" s="245">
        <v>0</v>
      </c>
      <c r="T319" s="24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7" t="s">
        <v>200</v>
      </c>
      <c r="AT319" s="247" t="s">
        <v>208</v>
      </c>
      <c r="AU319" s="247" t="s">
        <v>89</v>
      </c>
      <c r="AY319" s="18" t="s">
        <v>160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8" t="s">
        <v>87</v>
      </c>
      <c r="BK319" s="248">
        <f>ROUND(I319*H319,2)</f>
        <v>0</v>
      </c>
      <c r="BL319" s="18" t="s">
        <v>167</v>
      </c>
      <c r="BM319" s="247" t="s">
        <v>447</v>
      </c>
    </row>
    <row r="320" s="14" customFormat="1">
      <c r="A320" s="14"/>
      <c r="B320" s="260"/>
      <c r="C320" s="261"/>
      <c r="D320" s="251" t="s">
        <v>169</v>
      </c>
      <c r="E320" s="262" t="s">
        <v>1</v>
      </c>
      <c r="F320" s="263" t="s">
        <v>448</v>
      </c>
      <c r="G320" s="261"/>
      <c r="H320" s="264">
        <v>15.75</v>
      </c>
      <c r="I320" s="265"/>
      <c r="J320" s="261"/>
      <c r="K320" s="261"/>
      <c r="L320" s="266"/>
      <c r="M320" s="267"/>
      <c r="N320" s="268"/>
      <c r="O320" s="268"/>
      <c r="P320" s="268"/>
      <c r="Q320" s="268"/>
      <c r="R320" s="268"/>
      <c r="S320" s="268"/>
      <c r="T320" s="26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0" t="s">
        <v>169</v>
      </c>
      <c r="AU320" s="270" t="s">
        <v>89</v>
      </c>
      <c r="AV320" s="14" t="s">
        <v>89</v>
      </c>
      <c r="AW320" s="14" t="s">
        <v>34</v>
      </c>
      <c r="AX320" s="14" t="s">
        <v>87</v>
      </c>
      <c r="AY320" s="270" t="s">
        <v>160</v>
      </c>
    </row>
    <row r="321" s="2" customFormat="1" ht="16.5" customHeight="1">
      <c r="A321" s="39"/>
      <c r="B321" s="40"/>
      <c r="C321" s="236" t="s">
        <v>449</v>
      </c>
      <c r="D321" s="236" t="s">
        <v>162</v>
      </c>
      <c r="E321" s="237" t="s">
        <v>450</v>
      </c>
      <c r="F321" s="238" t="s">
        <v>451</v>
      </c>
      <c r="G321" s="239" t="s">
        <v>363</v>
      </c>
      <c r="H321" s="240">
        <v>176</v>
      </c>
      <c r="I321" s="241"/>
      <c r="J321" s="242">
        <f>ROUND(I321*H321,2)</f>
        <v>0</v>
      </c>
      <c r="K321" s="238" t="s">
        <v>166</v>
      </c>
      <c r="L321" s="45"/>
      <c r="M321" s="243" t="s">
        <v>1</v>
      </c>
      <c r="N321" s="244" t="s">
        <v>44</v>
      </c>
      <c r="O321" s="92"/>
      <c r="P321" s="245">
        <f>O321*H321</f>
        <v>0</v>
      </c>
      <c r="Q321" s="245">
        <v>0</v>
      </c>
      <c r="R321" s="245">
        <f>Q321*H321</f>
        <v>0</v>
      </c>
      <c r="S321" s="245">
        <v>0</v>
      </c>
      <c r="T321" s="24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7" t="s">
        <v>167</v>
      </c>
      <c r="AT321" s="247" t="s">
        <v>162</v>
      </c>
      <c r="AU321" s="247" t="s">
        <v>89</v>
      </c>
      <c r="AY321" s="18" t="s">
        <v>160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8" t="s">
        <v>87</v>
      </c>
      <c r="BK321" s="248">
        <f>ROUND(I321*H321,2)</f>
        <v>0</v>
      </c>
      <c r="BL321" s="18" t="s">
        <v>167</v>
      </c>
      <c r="BM321" s="247" t="s">
        <v>452</v>
      </c>
    </row>
    <row r="322" s="13" customFormat="1">
      <c r="A322" s="13"/>
      <c r="B322" s="249"/>
      <c r="C322" s="250"/>
      <c r="D322" s="251" t="s">
        <v>169</v>
      </c>
      <c r="E322" s="252" t="s">
        <v>1</v>
      </c>
      <c r="F322" s="253" t="s">
        <v>453</v>
      </c>
      <c r="G322" s="250"/>
      <c r="H322" s="252" t="s">
        <v>1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9" t="s">
        <v>169</v>
      </c>
      <c r="AU322" s="259" t="s">
        <v>89</v>
      </c>
      <c r="AV322" s="13" t="s">
        <v>87</v>
      </c>
      <c r="AW322" s="13" t="s">
        <v>34</v>
      </c>
      <c r="AX322" s="13" t="s">
        <v>79</v>
      </c>
      <c r="AY322" s="259" t="s">
        <v>160</v>
      </c>
    </row>
    <row r="323" s="14" customFormat="1">
      <c r="A323" s="14"/>
      <c r="B323" s="260"/>
      <c r="C323" s="261"/>
      <c r="D323" s="251" t="s">
        <v>169</v>
      </c>
      <c r="E323" s="262" t="s">
        <v>1</v>
      </c>
      <c r="F323" s="263" t="s">
        <v>454</v>
      </c>
      <c r="G323" s="261"/>
      <c r="H323" s="264">
        <v>27</v>
      </c>
      <c r="I323" s="265"/>
      <c r="J323" s="261"/>
      <c r="K323" s="261"/>
      <c r="L323" s="266"/>
      <c r="M323" s="267"/>
      <c r="N323" s="268"/>
      <c r="O323" s="268"/>
      <c r="P323" s="268"/>
      <c r="Q323" s="268"/>
      <c r="R323" s="268"/>
      <c r="S323" s="268"/>
      <c r="T323" s="26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0" t="s">
        <v>169</v>
      </c>
      <c r="AU323" s="270" t="s">
        <v>89</v>
      </c>
      <c r="AV323" s="14" t="s">
        <v>89</v>
      </c>
      <c r="AW323" s="14" t="s">
        <v>34</v>
      </c>
      <c r="AX323" s="14" t="s">
        <v>79</v>
      </c>
      <c r="AY323" s="270" t="s">
        <v>160</v>
      </c>
    </row>
    <row r="324" s="14" customFormat="1">
      <c r="A324" s="14"/>
      <c r="B324" s="260"/>
      <c r="C324" s="261"/>
      <c r="D324" s="251" t="s">
        <v>169</v>
      </c>
      <c r="E324" s="262" t="s">
        <v>1</v>
      </c>
      <c r="F324" s="263" t="s">
        <v>455</v>
      </c>
      <c r="G324" s="261"/>
      <c r="H324" s="264">
        <v>26.5</v>
      </c>
      <c r="I324" s="265"/>
      <c r="J324" s="261"/>
      <c r="K324" s="261"/>
      <c r="L324" s="266"/>
      <c r="M324" s="267"/>
      <c r="N324" s="268"/>
      <c r="O324" s="268"/>
      <c r="P324" s="268"/>
      <c r="Q324" s="268"/>
      <c r="R324" s="268"/>
      <c r="S324" s="268"/>
      <c r="T324" s="26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0" t="s">
        <v>169</v>
      </c>
      <c r="AU324" s="270" t="s">
        <v>89</v>
      </c>
      <c r="AV324" s="14" t="s">
        <v>89</v>
      </c>
      <c r="AW324" s="14" t="s">
        <v>34</v>
      </c>
      <c r="AX324" s="14" t="s">
        <v>79</v>
      </c>
      <c r="AY324" s="270" t="s">
        <v>160</v>
      </c>
    </row>
    <row r="325" s="14" customFormat="1">
      <c r="A325" s="14"/>
      <c r="B325" s="260"/>
      <c r="C325" s="261"/>
      <c r="D325" s="251" t="s">
        <v>169</v>
      </c>
      <c r="E325" s="262" t="s">
        <v>1</v>
      </c>
      <c r="F325" s="263" t="s">
        <v>456</v>
      </c>
      <c r="G325" s="261"/>
      <c r="H325" s="264">
        <v>4.2999999999999998</v>
      </c>
      <c r="I325" s="265"/>
      <c r="J325" s="261"/>
      <c r="K325" s="261"/>
      <c r="L325" s="266"/>
      <c r="M325" s="267"/>
      <c r="N325" s="268"/>
      <c r="O325" s="268"/>
      <c r="P325" s="268"/>
      <c r="Q325" s="268"/>
      <c r="R325" s="268"/>
      <c r="S325" s="268"/>
      <c r="T325" s="26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0" t="s">
        <v>169</v>
      </c>
      <c r="AU325" s="270" t="s">
        <v>89</v>
      </c>
      <c r="AV325" s="14" t="s">
        <v>89</v>
      </c>
      <c r="AW325" s="14" t="s">
        <v>34</v>
      </c>
      <c r="AX325" s="14" t="s">
        <v>79</v>
      </c>
      <c r="AY325" s="270" t="s">
        <v>160</v>
      </c>
    </row>
    <row r="326" s="16" customFormat="1">
      <c r="A326" s="16"/>
      <c r="B326" s="292"/>
      <c r="C326" s="293"/>
      <c r="D326" s="251" t="s">
        <v>169</v>
      </c>
      <c r="E326" s="294" t="s">
        <v>1</v>
      </c>
      <c r="F326" s="295" t="s">
        <v>310</v>
      </c>
      <c r="G326" s="293"/>
      <c r="H326" s="296">
        <v>57.799999999999997</v>
      </c>
      <c r="I326" s="297"/>
      <c r="J326" s="293"/>
      <c r="K326" s="293"/>
      <c r="L326" s="298"/>
      <c r="M326" s="299"/>
      <c r="N326" s="300"/>
      <c r="O326" s="300"/>
      <c r="P326" s="300"/>
      <c r="Q326" s="300"/>
      <c r="R326" s="300"/>
      <c r="S326" s="300"/>
      <c r="T326" s="301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302" t="s">
        <v>169</v>
      </c>
      <c r="AU326" s="302" t="s">
        <v>89</v>
      </c>
      <c r="AV326" s="16" t="s">
        <v>175</v>
      </c>
      <c r="AW326" s="16" t="s">
        <v>34</v>
      </c>
      <c r="AX326" s="16" t="s">
        <v>79</v>
      </c>
      <c r="AY326" s="302" t="s">
        <v>160</v>
      </c>
    </row>
    <row r="327" s="13" customFormat="1">
      <c r="A327" s="13"/>
      <c r="B327" s="249"/>
      <c r="C327" s="250"/>
      <c r="D327" s="251" t="s">
        <v>169</v>
      </c>
      <c r="E327" s="252" t="s">
        <v>1</v>
      </c>
      <c r="F327" s="253" t="s">
        <v>457</v>
      </c>
      <c r="G327" s="250"/>
      <c r="H327" s="252" t="s">
        <v>1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9" t="s">
        <v>169</v>
      </c>
      <c r="AU327" s="259" t="s">
        <v>89</v>
      </c>
      <c r="AV327" s="13" t="s">
        <v>87</v>
      </c>
      <c r="AW327" s="13" t="s">
        <v>34</v>
      </c>
      <c r="AX327" s="13" t="s">
        <v>79</v>
      </c>
      <c r="AY327" s="259" t="s">
        <v>160</v>
      </c>
    </row>
    <row r="328" s="14" customFormat="1">
      <c r="A328" s="14"/>
      <c r="B328" s="260"/>
      <c r="C328" s="261"/>
      <c r="D328" s="251" t="s">
        <v>169</v>
      </c>
      <c r="E328" s="262" t="s">
        <v>1</v>
      </c>
      <c r="F328" s="263" t="s">
        <v>458</v>
      </c>
      <c r="G328" s="261"/>
      <c r="H328" s="264">
        <v>11.699999999999999</v>
      </c>
      <c r="I328" s="265"/>
      <c r="J328" s="261"/>
      <c r="K328" s="261"/>
      <c r="L328" s="266"/>
      <c r="M328" s="267"/>
      <c r="N328" s="268"/>
      <c r="O328" s="268"/>
      <c r="P328" s="268"/>
      <c r="Q328" s="268"/>
      <c r="R328" s="268"/>
      <c r="S328" s="268"/>
      <c r="T328" s="26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0" t="s">
        <v>169</v>
      </c>
      <c r="AU328" s="270" t="s">
        <v>89</v>
      </c>
      <c r="AV328" s="14" t="s">
        <v>89</v>
      </c>
      <c r="AW328" s="14" t="s">
        <v>34</v>
      </c>
      <c r="AX328" s="14" t="s">
        <v>79</v>
      </c>
      <c r="AY328" s="270" t="s">
        <v>160</v>
      </c>
    </row>
    <row r="329" s="13" customFormat="1">
      <c r="A329" s="13"/>
      <c r="B329" s="249"/>
      <c r="C329" s="250"/>
      <c r="D329" s="251" t="s">
        <v>169</v>
      </c>
      <c r="E329" s="252" t="s">
        <v>1</v>
      </c>
      <c r="F329" s="253" t="s">
        <v>459</v>
      </c>
      <c r="G329" s="250"/>
      <c r="H329" s="252" t="s">
        <v>1</v>
      </c>
      <c r="I329" s="254"/>
      <c r="J329" s="250"/>
      <c r="K329" s="250"/>
      <c r="L329" s="255"/>
      <c r="M329" s="256"/>
      <c r="N329" s="257"/>
      <c r="O329" s="257"/>
      <c r="P329" s="257"/>
      <c r="Q329" s="257"/>
      <c r="R329" s="257"/>
      <c r="S329" s="257"/>
      <c r="T329" s="25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9" t="s">
        <v>169</v>
      </c>
      <c r="AU329" s="259" t="s">
        <v>89</v>
      </c>
      <c r="AV329" s="13" t="s">
        <v>87</v>
      </c>
      <c r="AW329" s="13" t="s">
        <v>34</v>
      </c>
      <c r="AX329" s="13" t="s">
        <v>79</v>
      </c>
      <c r="AY329" s="259" t="s">
        <v>160</v>
      </c>
    </row>
    <row r="330" s="14" customFormat="1">
      <c r="A330" s="14"/>
      <c r="B330" s="260"/>
      <c r="C330" s="261"/>
      <c r="D330" s="251" t="s">
        <v>169</v>
      </c>
      <c r="E330" s="262" t="s">
        <v>1</v>
      </c>
      <c r="F330" s="263" t="s">
        <v>460</v>
      </c>
      <c r="G330" s="261"/>
      <c r="H330" s="264">
        <v>65.200000000000003</v>
      </c>
      <c r="I330" s="265"/>
      <c r="J330" s="261"/>
      <c r="K330" s="261"/>
      <c r="L330" s="266"/>
      <c r="M330" s="267"/>
      <c r="N330" s="268"/>
      <c r="O330" s="268"/>
      <c r="P330" s="268"/>
      <c r="Q330" s="268"/>
      <c r="R330" s="268"/>
      <c r="S330" s="268"/>
      <c r="T330" s="26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0" t="s">
        <v>169</v>
      </c>
      <c r="AU330" s="270" t="s">
        <v>89</v>
      </c>
      <c r="AV330" s="14" t="s">
        <v>89</v>
      </c>
      <c r="AW330" s="14" t="s">
        <v>34</v>
      </c>
      <c r="AX330" s="14" t="s">
        <v>79</v>
      </c>
      <c r="AY330" s="270" t="s">
        <v>160</v>
      </c>
    </row>
    <row r="331" s="13" customFormat="1">
      <c r="A331" s="13"/>
      <c r="B331" s="249"/>
      <c r="C331" s="250"/>
      <c r="D331" s="251" t="s">
        <v>169</v>
      </c>
      <c r="E331" s="252" t="s">
        <v>1</v>
      </c>
      <c r="F331" s="253" t="s">
        <v>461</v>
      </c>
      <c r="G331" s="250"/>
      <c r="H331" s="252" t="s">
        <v>1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9" t="s">
        <v>169</v>
      </c>
      <c r="AU331" s="259" t="s">
        <v>89</v>
      </c>
      <c r="AV331" s="13" t="s">
        <v>87</v>
      </c>
      <c r="AW331" s="13" t="s">
        <v>34</v>
      </c>
      <c r="AX331" s="13" t="s">
        <v>79</v>
      </c>
      <c r="AY331" s="259" t="s">
        <v>160</v>
      </c>
    </row>
    <row r="332" s="14" customFormat="1">
      <c r="A332" s="14"/>
      <c r="B332" s="260"/>
      <c r="C332" s="261"/>
      <c r="D332" s="251" t="s">
        <v>169</v>
      </c>
      <c r="E332" s="262" t="s">
        <v>1</v>
      </c>
      <c r="F332" s="263" t="s">
        <v>462</v>
      </c>
      <c r="G332" s="261"/>
      <c r="H332" s="264">
        <v>21.300000000000001</v>
      </c>
      <c r="I332" s="265"/>
      <c r="J332" s="261"/>
      <c r="K332" s="261"/>
      <c r="L332" s="266"/>
      <c r="M332" s="267"/>
      <c r="N332" s="268"/>
      <c r="O332" s="268"/>
      <c r="P332" s="268"/>
      <c r="Q332" s="268"/>
      <c r="R332" s="268"/>
      <c r="S332" s="268"/>
      <c r="T332" s="26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0" t="s">
        <v>169</v>
      </c>
      <c r="AU332" s="270" t="s">
        <v>89</v>
      </c>
      <c r="AV332" s="14" t="s">
        <v>89</v>
      </c>
      <c r="AW332" s="14" t="s">
        <v>34</v>
      </c>
      <c r="AX332" s="14" t="s">
        <v>79</v>
      </c>
      <c r="AY332" s="270" t="s">
        <v>160</v>
      </c>
    </row>
    <row r="333" s="13" customFormat="1">
      <c r="A333" s="13"/>
      <c r="B333" s="249"/>
      <c r="C333" s="250"/>
      <c r="D333" s="251" t="s">
        <v>169</v>
      </c>
      <c r="E333" s="252" t="s">
        <v>1</v>
      </c>
      <c r="F333" s="253" t="s">
        <v>463</v>
      </c>
      <c r="G333" s="250"/>
      <c r="H333" s="252" t="s">
        <v>1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9" t="s">
        <v>169</v>
      </c>
      <c r="AU333" s="259" t="s">
        <v>89</v>
      </c>
      <c r="AV333" s="13" t="s">
        <v>87</v>
      </c>
      <c r="AW333" s="13" t="s">
        <v>34</v>
      </c>
      <c r="AX333" s="13" t="s">
        <v>79</v>
      </c>
      <c r="AY333" s="259" t="s">
        <v>160</v>
      </c>
    </row>
    <row r="334" s="14" customFormat="1">
      <c r="A334" s="14"/>
      <c r="B334" s="260"/>
      <c r="C334" s="261"/>
      <c r="D334" s="251" t="s">
        <v>169</v>
      </c>
      <c r="E334" s="262" t="s">
        <v>1</v>
      </c>
      <c r="F334" s="263" t="s">
        <v>464</v>
      </c>
      <c r="G334" s="261"/>
      <c r="H334" s="264">
        <v>20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0" t="s">
        <v>169</v>
      </c>
      <c r="AU334" s="270" t="s">
        <v>89</v>
      </c>
      <c r="AV334" s="14" t="s">
        <v>89</v>
      </c>
      <c r="AW334" s="14" t="s">
        <v>34</v>
      </c>
      <c r="AX334" s="14" t="s">
        <v>79</v>
      </c>
      <c r="AY334" s="270" t="s">
        <v>160</v>
      </c>
    </row>
    <row r="335" s="15" customFormat="1">
      <c r="A335" s="15"/>
      <c r="B335" s="281"/>
      <c r="C335" s="282"/>
      <c r="D335" s="251" t="s">
        <v>169</v>
      </c>
      <c r="E335" s="283" t="s">
        <v>1</v>
      </c>
      <c r="F335" s="284" t="s">
        <v>234</v>
      </c>
      <c r="G335" s="282"/>
      <c r="H335" s="285">
        <v>176</v>
      </c>
      <c r="I335" s="286"/>
      <c r="J335" s="282"/>
      <c r="K335" s="282"/>
      <c r="L335" s="287"/>
      <c r="M335" s="288"/>
      <c r="N335" s="289"/>
      <c r="O335" s="289"/>
      <c r="P335" s="289"/>
      <c r="Q335" s="289"/>
      <c r="R335" s="289"/>
      <c r="S335" s="289"/>
      <c r="T335" s="29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91" t="s">
        <v>169</v>
      </c>
      <c r="AU335" s="291" t="s">
        <v>89</v>
      </c>
      <c r="AV335" s="15" t="s">
        <v>167</v>
      </c>
      <c r="AW335" s="15" t="s">
        <v>34</v>
      </c>
      <c r="AX335" s="15" t="s">
        <v>87</v>
      </c>
      <c r="AY335" s="291" t="s">
        <v>160</v>
      </c>
    </row>
    <row r="336" s="2" customFormat="1" ht="16.5" customHeight="1">
      <c r="A336" s="39"/>
      <c r="B336" s="40"/>
      <c r="C336" s="271" t="s">
        <v>465</v>
      </c>
      <c r="D336" s="271" t="s">
        <v>208</v>
      </c>
      <c r="E336" s="272" t="s">
        <v>466</v>
      </c>
      <c r="F336" s="273" t="s">
        <v>467</v>
      </c>
      <c r="G336" s="274" t="s">
        <v>363</v>
      </c>
      <c r="H336" s="275">
        <v>69.930000000000007</v>
      </c>
      <c r="I336" s="276"/>
      <c r="J336" s="277">
        <f>ROUND(I336*H336,2)</f>
        <v>0</v>
      </c>
      <c r="K336" s="273" t="s">
        <v>166</v>
      </c>
      <c r="L336" s="278"/>
      <c r="M336" s="279" t="s">
        <v>1</v>
      </c>
      <c r="N336" s="280" t="s">
        <v>44</v>
      </c>
      <c r="O336" s="92"/>
      <c r="P336" s="245">
        <f>O336*H336</f>
        <v>0</v>
      </c>
      <c r="Q336" s="245">
        <v>3.0000000000000001E-05</v>
      </c>
      <c r="R336" s="245">
        <f>Q336*H336</f>
        <v>0.0020979000000000002</v>
      </c>
      <c r="S336" s="245">
        <v>0</v>
      </c>
      <c r="T336" s="24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7" t="s">
        <v>200</v>
      </c>
      <c r="AT336" s="247" t="s">
        <v>208</v>
      </c>
      <c r="AU336" s="247" t="s">
        <v>89</v>
      </c>
      <c r="AY336" s="18" t="s">
        <v>160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8" t="s">
        <v>87</v>
      </c>
      <c r="BK336" s="248">
        <f>ROUND(I336*H336,2)</f>
        <v>0</v>
      </c>
      <c r="BL336" s="18" t="s">
        <v>167</v>
      </c>
      <c r="BM336" s="247" t="s">
        <v>468</v>
      </c>
    </row>
    <row r="337" s="14" customFormat="1">
      <c r="A337" s="14"/>
      <c r="B337" s="260"/>
      <c r="C337" s="261"/>
      <c r="D337" s="251" t="s">
        <v>169</v>
      </c>
      <c r="E337" s="262" t="s">
        <v>1</v>
      </c>
      <c r="F337" s="263" t="s">
        <v>469</v>
      </c>
      <c r="G337" s="261"/>
      <c r="H337" s="264">
        <v>69.930000000000007</v>
      </c>
      <c r="I337" s="265"/>
      <c r="J337" s="261"/>
      <c r="K337" s="261"/>
      <c r="L337" s="266"/>
      <c r="M337" s="267"/>
      <c r="N337" s="268"/>
      <c r="O337" s="268"/>
      <c r="P337" s="268"/>
      <c r="Q337" s="268"/>
      <c r="R337" s="268"/>
      <c r="S337" s="268"/>
      <c r="T337" s="26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0" t="s">
        <v>169</v>
      </c>
      <c r="AU337" s="270" t="s">
        <v>89</v>
      </c>
      <c r="AV337" s="14" t="s">
        <v>89</v>
      </c>
      <c r="AW337" s="14" t="s">
        <v>34</v>
      </c>
      <c r="AX337" s="14" t="s">
        <v>87</v>
      </c>
      <c r="AY337" s="270" t="s">
        <v>160</v>
      </c>
    </row>
    <row r="338" s="2" customFormat="1" ht="16.5" customHeight="1">
      <c r="A338" s="39"/>
      <c r="B338" s="40"/>
      <c r="C338" s="271" t="s">
        <v>470</v>
      </c>
      <c r="D338" s="271" t="s">
        <v>208</v>
      </c>
      <c r="E338" s="272" t="s">
        <v>471</v>
      </c>
      <c r="F338" s="273" t="s">
        <v>472</v>
      </c>
      <c r="G338" s="274" t="s">
        <v>363</v>
      </c>
      <c r="H338" s="275">
        <v>13.125</v>
      </c>
      <c r="I338" s="276"/>
      <c r="J338" s="277">
        <f>ROUND(I338*H338,2)</f>
        <v>0</v>
      </c>
      <c r="K338" s="273" t="s">
        <v>166</v>
      </c>
      <c r="L338" s="278"/>
      <c r="M338" s="279" t="s">
        <v>1</v>
      </c>
      <c r="N338" s="280" t="s">
        <v>44</v>
      </c>
      <c r="O338" s="92"/>
      <c r="P338" s="245">
        <f>O338*H338</f>
        <v>0</v>
      </c>
      <c r="Q338" s="245">
        <v>0.00029999999999999997</v>
      </c>
      <c r="R338" s="245">
        <f>Q338*H338</f>
        <v>0.0039375</v>
      </c>
      <c r="S338" s="245">
        <v>0</v>
      </c>
      <c r="T338" s="246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7" t="s">
        <v>200</v>
      </c>
      <c r="AT338" s="247" t="s">
        <v>208</v>
      </c>
      <c r="AU338" s="247" t="s">
        <v>89</v>
      </c>
      <c r="AY338" s="18" t="s">
        <v>160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18" t="s">
        <v>87</v>
      </c>
      <c r="BK338" s="248">
        <f>ROUND(I338*H338,2)</f>
        <v>0</v>
      </c>
      <c r="BL338" s="18" t="s">
        <v>167</v>
      </c>
      <c r="BM338" s="247" t="s">
        <v>473</v>
      </c>
    </row>
    <row r="339" s="13" customFormat="1">
      <c r="A339" s="13"/>
      <c r="B339" s="249"/>
      <c r="C339" s="250"/>
      <c r="D339" s="251" t="s">
        <v>169</v>
      </c>
      <c r="E339" s="252" t="s">
        <v>1</v>
      </c>
      <c r="F339" s="253" t="s">
        <v>474</v>
      </c>
      <c r="G339" s="250"/>
      <c r="H339" s="252" t="s">
        <v>1</v>
      </c>
      <c r="I339" s="254"/>
      <c r="J339" s="250"/>
      <c r="K339" s="250"/>
      <c r="L339" s="255"/>
      <c r="M339" s="256"/>
      <c r="N339" s="257"/>
      <c r="O339" s="257"/>
      <c r="P339" s="257"/>
      <c r="Q339" s="257"/>
      <c r="R339" s="257"/>
      <c r="S339" s="257"/>
      <c r="T339" s="25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9" t="s">
        <v>169</v>
      </c>
      <c r="AU339" s="259" t="s">
        <v>89</v>
      </c>
      <c r="AV339" s="13" t="s">
        <v>87</v>
      </c>
      <c r="AW339" s="13" t="s">
        <v>34</v>
      </c>
      <c r="AX339" s="13" t="s">
        <v>79</v>
      </c>
      <c r="AY339" s="259" t="s">
        <v>160</v>
      </c>
    </row>
    <row r="340" s="14" customFormat="1">
      <c r="A340" s="14"/>
      <c r="B340" s="260"/>
      <c r="C340" s="261"/>
      <c r="D340" s="251" t="s">
        <v>169</v>
      </c>
      <c r="E340" s="262" t="s">
        <v>1</v>
      </c>
      <c r="F340" s="263" t="s">
        <v>475</v>
      </c>
      <c r="G340" s="261"/>
      <c r="H340" s="264">
        <v>13.125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0" t="s">
        <v>169</v>
      </c>
      <c r="AU340" s="270" t="s">
        <v>89</v>
      </c>
      <c r="AV340" s="14" t="s">
        <v>89</v>
      </c>
      <c r="AW340" s="14" t="s">
        <v>34</v>
      </c>
      <c r="AX340" s="14" t="s">
        <v>87</v>
      </c>
      <c r="AY340" s="270" t="s">
        <v>160</v>
      </c>
    </row>
    <row r="341" s="2" customFormat="1" ht="16.5" customHeight="1">
      <c r="A341" s="39"/>
      <c r="B341" s="40"/>
      <c r="C341" s="271" t="s">
        <v>476</v>
      </c>
      <c r="D341" s="271" t="s">
        <v>208</v>
      </c>
      <c r="E341" s="272" t="s">
        <v>477</v>
      </c>
      <c r="F341" s="273" t="s">
        <v>478</v>
      </c>
      <c r="G341" s="274" t="s">
        <v>363</v>
      </c>
      <c r="H341" s="275">
        <v>12.285</v>
      </c>
      <c r="I341" s="276"/>
      <c r="J341" s="277">
        <f>ROUND(I341*H341,2)</f>
        <v>0</v>
      </c>
      <c r="K341" s="273" t="s">
        <v>166</v>
      </c>
      <c r="L341" s="278"/>
      <c r="M341" s="279" t="s">
        <v>1</v>
      </c>
      <c r="N341" s="280" t="s">
        <v>44</v>
      </c>
      <c r="O341" s="92"/>
      <c r="P341" s="245">
        <f>O341*H341</f>
        <v>0</v>
      </c>
      <c r="Q341" s="245">
        <v>0.00020000000000000001</v>
      </c>
      <c r="R341" s="245">
        <f>Q341*H341</f>
        <v>0.002457</v>
      </c>
      <c r="S341" s="245">
        <v>0</v>
      </c>
      <c r="T341" s="24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7" t="s">
        <v>200</v>
      </c>
      <c r="AT341" s="247" t="s">
        <v>208</v>
      </c>
      <c r="AU341" s="247" t="s">
        <v>89</v>
      </c>
      <c r="AY341" s="18" t="s">
        <v>160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18" t="s">
        <v>87</v>
      </c>
      <c r="BK341" s="248">
        <f>ROUND(I341*H341,2)</f>
        <v>0</v>
      </c>
      <c r="BL341" s="18" t="s">
        <v>167</v>
      </c>
      <c r="BM341" s="247" t="s">
        <v>479</v>
      </c>
    </row>
    <row r="342" s="14" customFormat="1">
      <c r="A342" s="14"/>
      <c r="B342" s="260"/>
      <c r="C342" s="261"/>
      <c r="D342" s="251" t="s">
        <v>169</v>
      </c>
      <c r="E342" s="262" t="s">
        <v>1</v>
      </c>
      <c r="F342" s="263" t="s">
        <v>480</v>
      </c>
      <c r="G342" s="261"/>
      <c r="H342" s="264">
        <v>12.285</v>
      </c>
      <c r="I342" s="265"/>
      <c r="J342" s="261"/>
      <c r="K342" s="261"/>
      <c r="L342" s="266"/>
      <c r="M342" s="267"/>
      <c r="N342" s="268"/>
      <c r="O342" s="268"/>
      <c r="P342" s="268"/>
      <c r="Q342" s="268"/>
      <c r="R342" s="268"/>
      <c r="S342" s="268"/>
      <c r="T342" s="26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0" t="s">
        <v>169</v>
      </c>
      <c r="AU342" s="270" t="s">
        <v>89</v>
      </c>
      <c r="AV342" s="14" t="s">
        <v>89</v>
      </c>
      <c r="AW342" s="14" t="s">
        <v>34</v>
      </c>
      <c r="AX342" s="14" t="s">
        <v>87</v>
      </c>
      <c r="AY342" s="270" t="s">
        <v>160</v>
      </c>
    </row>
    <row r="343" s="2" customFormat="1" ht="16.5" customHeight="1">
      <c r="A343" s="39"/>
      <c r="B343" s="40"/>
      <c r="C343" s="271" t="s">
        <v>481</v>
      </c>
      <c r="D343" s="271" t="s">
        <v>208</v>
      </c>
      <c r="E343" s="272" t="s">
        <v>482</v>
      </c>
      <c r="F343" s="273" t="s">
        <v>483</v>
      </c>
      <c r="G343" s="274" t="s">
        <v>363</v>
      </c>
      <c r="H343" s="275">
        <v>68.459999999999994</v>
      </c>
      <c r="I343" s="276"/>
      <c r="J343" s="277">
        <f>ROUND(I343*H343,2)</f>
        <v>0</v>
      </c>
      <c r="K343" s="273" t="s">
        <v>166</v>
      </c>
      <c r="L343" s="278"/>
      <c r="M343" s="279" t="s">
        <v>1</v>
      </c>
      <c r="N343" s="280" t="s">
        <v>44</v>
      </c>
      <c r="O343" s="92"/>
      <c r="P343" s="245">
        <f>O343*H343</f>
        <v>0</v>
      </c>
      <c r="Q343" s="245">
        <v>4.0000000000000003E-05</v>
      </c>
      <c r="R343" s="245">
        <f>Q343*H343</f>
        <v>0.0027383999999999998</v>
      </c>
      <c r="S343" s="245">
        <v>0</v>
      </c>
      <c r="T343" s="24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7" t="s">
        <v>200</v>
      </c>
      <c r="AT343" s="247" t="s">
        <v>208</v>
      </c>
      <c r="AU343" s="247" t="s">
        <v>89</v>
      </c>
      <c r="AY343" s="18" t="s">
        <v>160</v>
      </c>
      <c r="BE343" s="248">
        <f>IF(N343="základní",J343,0)</f>
        <v>0</v>
      </c>
      <c r="BF343" s="248">
        <f>IF(N343="snížená",J343,0)</f>
        <v>0</v>
      </c>
      <c r="BG343" s="248">
        <f>IF(N343="zákl. přenesená",J343,0)</f>
        <v>0</v>
      </c>
      <c r="BH343" s="248">
        <f>IF(N343="sníž. přenesená",J343,0)</f>
        <v>0</v>
      </c>
      <c r="BI343" s="248">
        <f>IF(N343="nulová",J343,0)</f>
        <v>0</v>
      </c>
      <c r="BJ343" s="18" t="s">
        <v>87</v>
      </c>
      <c r="BK343" s="248">
        <f>ROUND(I343*H343,2)</f>
        <v>0</v>
      </c>
      <c r="BL343" s="18" t="s">
        <v>167</v>
      </c>
      <c r="BM343" s="247" t="s">
        <v>484</v>
      </c>
    </row>
    <row r="344" s="14" customFormat="1">
      <c r="A344" s="14"/>
      <c r="B344" s="260"/>
      <c r="C344" s="261"/>
      <c r="D344" s="251" t="s">
        <v>169</v>
      </c>
      <c r="E344" s="262" t="s">
        <v>1</v>
      </c>
      <c r="F344" s="263" t="s">
        <v>485</v>
      </c>
      <c r="G344" s="261"/>
      <c r="H344" s="264">
        <v>68.459999999999994</v>
      </c>
      <c r="I344" s="265"/>
      <c r="J344" s="261"/>
      <c r="K344" s="261"/>
      <c r="L344" s="266"/>
      <c r="M344" s="267"/>
      <c r="N344" s="268"/>
      <c r="O344" s="268"/>
      <c r="P344" s="268"/>
      <c r="Q344" s="268"/>
      <c r="R344" s="268"/>
      <c r="S344" s="268"/>
      <c r="T344" s="26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0" t="s">
        <v>169</v>
      </c>
      <c r="AU344" s="270" t="s">
        <v>89</v>
      </c>
      <c r="AV344" s="14" t="s">
        <v>89</v>
      </c>
      <c r="AW344" s="14" t="s">
        <v>34</v>
      </c>
      <c r="AX344" s="14" t="s">
        <v>87</v>
      </c>
      <c r="AY344" s="270" t="s">
        <v>160</v>
      </c>
    </row>
    <row r="345" s="2" customFormat="1" ht="16.5" customHeight="1">
      <c r="A345" s="39"/>
      <c r="B345" s="40"/>
      <c r="C345" s="271" t="s">
        <v>486</v>
      </c>
      <c r="D345" s="271" t="s">
        <v>208</v>
      </c>
      <c r="E345" s="272" t="s">
        <v>487</v>
      </c>
      <c r="F345" s="273" t="s">
        <v>488</v>
      </c>
      <c r="G345" s="274" t="s">
        <v>363</v>
      </c>
      <c r="H345" s="275">
        <v>10.5</v>
      </c>
      <c r="I345" s="276"/>
      <c r="J345" s="277">
        <f>ROUND(I345*H345,2)</f>
        <v>0</v>
      </c>
      <c r="K345" s="273" t="s">
        <v>166</v>
      </c>
      <c r="L345" s="278"/>
      <c r="M345" s="279" t="s">
        <v>1</v>
      </c>
      <c r="N345" s="280" t="s">
        <v>44</v>
      </c>
      <c r="O345" s="92"/>
      <c r="P345" s="245">
        <f>O345*H345</f>
        <v>0</v>
      </c>
      <c r="Q345" s="245">
        <v>3.0000000000000001E-05</v>
      </c>
      <c r="R345" s="245">
        <f>Q345*H345</f>
        <v>0.00031500000000000001</v>
      </c>
      <c r="S345" s="245">
        <v>0</v>
      </c>
      <c r="T345" s="246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7" t="s">
        <v>200</v>
      </c>
      <c r="AT345" s="247" t="s">
        <v>208</v>
      </c>
      <c r="AU345" s="247" t="s">
        <v>89</v>
      </c>
      <c r="AY345" s="18" t="s">
        <v>160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18" t="s">
        <v>87</v>
      </c>
      <c r="BK345" s="248">
        <f>ROUND(I345*H345,2)</f>
        <v>0</v>
      </c>
      <c r="BL345" s="18" t="s">
        <v>167</v>
      </c>
      <c r="BM345" s="247" t="s">
        <v>489</v>
      </c>
    </row>
    <row r="346" s="14" customFormat="1">
      <c r="A346" s="14"/>
      <c r="B346" s="260"/>
      <c r="C346" s="261"/>
      <c r="D346" s="251" t="s">
        <v>169</v>
      </c>
      <c r="E346" s="262" t="s">
        <v>1</v>
      </c>
      <c r="F346" s="263" t="s">
        <v>490</v>
      </c>
      <c r="G346" s="261"/>
      <c r="H346" s="264">
        <v>10.5</v>
      </c>
      <c r="I346" s="265"/>
      <c r="J346" s="261"/>
      <c r="K346" s="261"/>
      <c r="L346" s="266"/>
      <c r="M346" s="267"/>
      <c r="N346" s="268"/>
      <c r="O346" s="268"/>
      <c r="P346" s="268"/>
      <c r="Q346" s="268"/>
      <c r="R346" s="268"/>
      <c r="S346" s="268"/>
      <c r="T346" s="26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0" t="s">
        <v>169</v>
      </c>
      <c r="AU346" s="270" t="s">
        <v>89</v>
      </c>
      <c r="AV346" s="14" t="s">
        <v>89</v>
      </c>
      <c r="AW346" s="14" t="s">
        <v>34</v>
      </c>
      <c r="AX346" s="14" t="s">
        <v>87</v>
      </c>
      <c r="AY346" s="270" t="s">
        <v>160</v>
      </c>
    </row>
    <row r="347" s="2" customFormat="1" ht="16.5" customHeight="1">
      <c r="A347" s="39"/>
      <c r="B347" s="40"/>
      <c r="C347" s="236" t="s">
        <v>491</v>
      </c>
      <c r="D347" s="236" t="s">
        <v>162</v>
      </c>
      <c r="E347" s="237" t="s">
        <v>492</v>
      </c>
      <c r="F347" s="238" t="s">
        <v>493</v>
      </c>
      <c r="G347" s="239" t="s">
        <v>363</v>
      </c>
      <c r="H347" s="240">
        <v>69.5</v>
      </c>
      <c r="I347" s="241"/>
      <c r="J347" s="242">
        <f>ROUND(I347*H347,2)</f>
        <v>0</v>
      </c>
      <c r="K347" s="238" t="s">
        <v>166</v>
      </c>
      <c r="L347" s="45"/>
      <c r="M347" s="243" t="s">
        <v>1</v>
      </c>
      <c r="N347" s="244" t="s">
        <v>44</v>
      </c>
      <c r="O347" s="92"/>
      <c r="P347" s="245">
        <f>O347*H347</f>
        <v>0</v>
      </c>
      <c r="Q347" s="245">
        <v>0.00046000000000000001</v>
      </c>
      <c r="R347" s="245">
        <f>Q347*H347</f>
        <v>0.031969999999999998</v>
      </c>
      <c r="S347" s="245">
        <v>0</v>
      </c>
      <c r="T347" s="24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7" t="s">
        <v>167</v>
      </c>
      <c r="AT347" s="247" t="s">
        <v>162</v>
      </c>
      <c r="AU347" s="247" t="s">
        <v>89</v>
      </c>
      <c r="AY347" s="18" t="s">
        <v>160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8" t="s">
        <v>87</v>
      </c>
      <c r="BK347" s="248">
        <f>ROUND(I347*H347,2)</f>
        <v>0</v>
      </c>
      <c r="BL347" s="18" t="s">
        <v>167</v>
      </c>
      <c r="BM347" s="247" t="s">
        <v>494</v>
      </c>
    </row>
    <row r="348" s="13" customFormat="1">
      <c r="A348" s="13"/>
      <c r="B348" s="249"/>
      <c r="C348" s="250"/>
      <c r="D348" s="251" t="s">
        <v>169</v>
      </c>
      <c r="E348" s="252" t="s">
        <v>1</v>
      </c>
      <c r="F348" s="253" t="s">
        <v>495</v>
      </c>
      <c r="G348" s="250"/>
      <c r="H348" s="252" t="s">
        <v>1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9" t="s">
        <v>169</v>
      </c>
      <c r="AU348" s="259" t="s">
        <v>89</v>
      </c>
      <c r="AV348" s="13" t="s">
        <v>87</v>
      </c>
      <c r="AW348" s="13" t="s">
        <v>34</v>
      </c>
      <c r="AX348" s="13" t="s">
        <v>79</v>
      </c>
      <c r="AY348" s="259" t="s">
        <v>160</v>
      </c>
    </row>
    <row r="349" s="14" customFormat="1">
      <c r="A349" s="14"/>
      <c r="B349" s="260"/>
      <c r="C349" s="261"/>
      <c r="D349" s="251" t="s">
        <v>169</v>
      </c>
      <c r="E349" s="262" t="s">
        <v>1</v>
      </c>
      <c r="F349" s="263" t="s">
        <v>496</v>
      </c>
      <c r="G349" s="261"/>
      <c r="H349" s="264">
        <v>69.5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0" t="s">
        <v>169</v>
      </c>
      <c r="AU349" s="270" t="s">
        <v>89</v>
      </c>
      <c r="AV349" s="14" t="s">
        <v>89</v>
      </c>
      <c r="AW349" s="14" t="s">
        <v>34</v>
      </c>
      <c r="AX349" s="14" t="s">
        <v>87</v>
      </c>
      <c r="AY349" s="270" t="s">
        <v>160</v>
      </c>
    </row>
    <row r="350" s="2" customFormat="1" ht="16.5" customHeight="1">
      <c r="A350" s="39"/>
      <c r="B350" s="40"/>
      <c r="C350" s="236" t="s">
        <v>497</v>
      </c>
      <c r="D350" s="236" t="s">
        <v>162</v>
      </c>
      <c r="E350" s="237" t="s">
        <v>498</v>
      </c>
      <c r="F350" s="238" t="s">
        <v>499</v>
      </c>
      <c r="G350" s="239" t="s">
        <v>203</v>
      </c>
      <c r="H350" s="240">
        <v>14</v>
      </c>
      <c r="I350" s="241"/>
      <c r="J350" s="242">
        <f>ROUND(I350*H350,2)</f>
        <v>0</v>
      </c>
      <c r="K350" s="238" t="s">
        <v>166</v>
      </c>
      <c r="L350" s="45"/>
      <c r="M350" s="243" t="s">
        <v>1</v>
      </c>
      <c r="N350" s="244" t="s">
        <v>44</v>
      </c>
      <c r="O350" s="92"/>
      <c r="P350" s="245">
        <f>O350*H350</f>
        <v>0</v>
      </c>
      <c r="Q350" s="245">
        <v>0.00012999999999999999</v>
      </c>
      <c r="R350" s="245">
        <f>Q350*H350</f>
        <v>0.0018199999999999998</v>
      </c>
      <c r="S350" s="245">
        <v>0</v>
      </c>
      <c r="T350" s="24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7" t="s">
        <v>167</v>
      </c>
      <c r="AT350" s="247" t="s">
        <v>162</v>
      </c>
      <c r="AU350" s="247" t="s">
        <v>89</v>
      </c>
      <c r="AY350" s="18" t="s">
        <v>160</v>
      </c>
      <c r="BE350" s="248">
        <f>IF(N350="základní",J350,0)</f>
        <v>0</v>
      </c>
      <c r="BF350" s="248">
        <f>IF(N350="snížená",J350,0)</f>
        <v>0</v>
      </c>
      <c r="BG350" s="248">
        <f>IF(N350="zákl. přenesená",J350,0)</f>
        <v>0</v>
      </c>
      <c r="BH350" s="248">
        <f>IF(N350="sníž. přenesená",J350,0)</f>
        <v>0</v>
      </c>
      <c r="BI350" s="248">
        <f>IF(N350="nulová",J350,0)</f>
        <v>0</v>
      </c>
      <c r="BJ350" s="18" t="s">
        <v>87</v>
      </c>
      <c r="BK350" s="248">
        <f>ROUND(I350*H350,2)</f>
        <v>0</v>
      </c>
      <c r="BL350" s="18" t="s">
        <v>167</v>
      </c>
      <c r="BM350" s="247" t="s">
        <v>500</v>
      </c>
    </row>
    <row r="351" s="13" customFormat="1">
      <c r="A351" s="13"/>
      <c r="B351" s="249"/>
      <c r="C351" s="250"/>
      <c r="D351" s="251" t="s">
        <v>169</v>
      </c>
      <c r="E351" s="252" t="s">
        <v>1</v>
      </c>
      <c r="F351" s="253" t="s">
        <v>501</v>
      </c>
      <c r="G351" s="250"/>
      <c r="H351" s="252" t="s">
        <v>1</v>
      </c>
      <c r="I351" s="254"/>
      <c r="J351" s="250"/>
      <c r="K351" s="250"/>
      <c r="L351" s="255"/>
      <c r="M351" s="256"/>
      <c r="N351" s="257"/>
      <c r="O351" s="257"/>
      <c r="P351" s="257"/>
      <c r="Q351" s="257"/>
      <c r="R351" s="257"/>
      <c r="S351" s="257"/>
      <c r="T351" s="25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9" t="s">
        <v>169</v>
      </c>
      <c r="AU351" s="259" t="s">
        <v>89</v>
      </c>
      <c r="AV351" s="13" t="s">
        <v>87</v>
      </c>
      <c r="AW351" s="13" t="s">
        <v>34</v>
      </c>
      <c r="AX351" s="13" t="s">
        <v>79</v>
      </c>
      <c r="AY351" s="259" t="s">
        <v>160</v>
      </c>
    </row>
    <row r="352" s="14" customFormat="1">
      <c r="A352" s="14"/>
      <c r="B352" s="260"/>
      <c r="C352" s="261"/>
      <c r="D352" s="251" t="s">
        <v>169</v>
      </c>
      <c r="E352" s="262" t="s">
        <v>1</v>
      </c>
      <c r="F352" s="263" t="s">
        <v>241</v>
      </c>
      <c r="G352" s="261"/>
      <c r="H352" s="264">
        <v>14</v>
      </c>
      <c r="I352" s="265"/>
      <c r="J352" s="261"/>
      <c r="K352" s="261"/>
      <c r="L352" s="266"/>
      <c r="M352" s="267"/>
      <c r="N352" s="268"/>
      <c r="O352" s="268"/>
      <c r="P352" s="268"/>
      <c r="Q352" s="268"/>
      <c r="R352" s="268"/>
      <c r="S352" s="268"/>
      <c r="T352" s="26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0" t="s">
        <v>169</v>
      </c>
      <c r="AU352" s="270" t="s">
        <v>89</v>
      </c>
      <c r="AV352" s="14" t="s">
        <v>89</v>
      </c>
      <c r="AW352" s="14" t="s">
        <v>34</v>
      </c>
      <c r="AX352" s="14" t="s">
        <v>87</v>
      </c>
      <c r="AY352" s="270" t="s">
        <v>160</v>
      </c>
    </row>
    <row r="353" s="2" customFormat="1" ht="16.5" customHeight="1">
      <c r="A353" s="39"/>
      <c r="B353" s="40"/>
      <c r="C353" s="236" t="s">
        <v>502</v>
      </c>
      <c r="D353" s="236" t="s">
        <v>162</v>
      </c>
      <c r="E353" s="237" t="s">
        <v>503</v>
      </c>
      <c r="F353" s="238" t="s">
        <v>504</v>
      </c>
      <c r="G353" s="239" t="s">
        <v>203</v>
      </c>
      <c r="H353" s="240">
        <v>14</v>
      </c>
      <c r="I353" s="241"/>
      <c r="J353" s="242">
        <f>ROUND(I353*H353,2)</f>
        <v>0</v>
      </c>
      <c r="K353" s="238" t="s">
        <v>1</v>
      </c>
      <c r="L353" s="45"/>
      <c r="M353" s="243" t="s">
        <v>1</v>
      </c>
      <c r="N353" s="244" t="s">
        <v>44</v>
      </c>
      <c r="O353" s="92"/>
      <c r="P353" s="245">
        <f>O353*H353</f>
        <v>0</v>
      </c>
      <c r="Q353" s="245">
        <v>0.1386</v>
      </c>
      <c r="R353" s="245">
        <f>Q353*H353</f>
        <v>1.9403999999999999</v>
      </c>
      <c r="S353" s="245">
        <v>0</v>
      </c>
      <c r="T353" s="24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7" t="s">
        <v>167</v>
      </c>
      <c r="AT353" s="247" t="s">
        <v>162</v>
      </c>
      <c r="AU353" s="247" t="s">
        <v>89</v>
      </c>
      <c r="AY353" s="18" t="s">
        <v>160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8" t="s">
        <v>87</v>
      </c>
      <c r="BK353" s="248">
        <f>ROUND(I353*H353,2)</f>
        <v>0</v>
      </c>
      <c r="BL353" s="18" t="s">
        <v>167</v>
      </c>
      <c r="BM353" s="247" t="s">
        <v>505</v>
      </c>
    </row>
    <row r="354" s="13" customFormat="1">
      <c r="A354" s="13"/>
      <c r="B354" s="249"/>
      <c r="C354" s="250"/>
      <c r="D354" s="251" t="s">
        <v>169</v>
      </c>
      <c r="E354" s="252" t="s">
        <v>1</v>
      </c>
      <c r="F354" s="253" t="s">
        <v>501</v>
      </c>
      <c r="G354" s="250"/>
      <c r="H354" s="252" t="s">
        <v>1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9" t="s">
        <v>169</v>
      </c>
      <c r="AU354" s="259" t="s">
        <v>89</v>
      </c>
      <c r="AV354" s="13" t="s">
        <v>87</v>
      </c>
      <c r="AW354" s="13" t="s">
        <v>34</v>
      </c>
      <c r="AX354" s="13" t="s">
        <v>79</v>
      </c>
      <c r="AY354" s="259" t="s">
        <v>160</v>
      </c>
    </row>
    <row r="355" s="14" customFormat="1">
      <c r="A355" s="14"/>
      <c r="B355" s="260"/>
      <c r="C355" s="261"/>
      <c r="D355" s="251" t="s">
        <v>169</v>
      </c>
      <c r="E355" s="262" t="s">
        <v>1</v>
      </c>
      <c r="F355" s="263" t="s">
        <v>241</v>
      </c>
      <c r="G355" s="261"/>
      <c r="H355" s="264">
        <v>14</v>
      </c>
      <c r="I355" s="265"/>
      <c r="J355" s="261"/>
      <c r="K355" s="261"/>
      <c r="L355" s="266"/>
      <c r="M355" s="267"/>
      <c r="N355" s="268"/>
      <c r="O355" s="268"/>
      <c r="P355" s="268"/>
      <c r="Q355" s="268"/>
      <c r="R355" s="268"/>
      <c r="S355" s="268"/>
      <c r="T355" s="26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0" t="s">
        <v>169</v>
      </c>
      <c r="AU355" s="270" t="s">
        <v>89</v>
      </c>
      <c r="AV355" s="14" t="s">
        <v>89</v>
      </c>
      <c r="AW355" s="14" t="s">
        <v>34</v>
      </c>
      <c r="AX355" s="14" t="s">
        <v>87</v>
      </c>
      <c r="AY355" s="270" t="s">
        <v>160</v>
      </c>
    </row>
    <row r="356" s="2" customFormat="1" ht="16.5" customHeight="1">
      <c r="A356" s="39"/>
      <c r="B356" s="40"/>
      <c r="C356" s="236" t="s">
        <v>506</v>
      </c>
      <c r="D356" s="236" t="s">
        <v>162</v>
      </c>
      <c r="E356" s="237" t="s">
        <v>507</v>
      </c>
      <c r="F356" s="238" t="s">
        <v>508</v>
      </c>
      <c r="G356" s="239" t="s">
        <v>203</v>
      </c>
      <c r="H356" s="240">
        <v>4</v>
      </c>
      <c r="I356" s="241"/>
      <c r="J356" s="242">
        <f>ROUND(I356*H356,2)</f>
        <v>0</v>
      </c>
      <c r="K356" s="238" t="s">
        <v>166</v>
      </c>
      <c r="L356" s="45"/>
      <c r="M356" s="243" t="s">
        <v>1</v>
      </c>
      <c r="N356" s="244" t="s">
        <v>44</v>
      </c>
      <c r="O356" s="92"/>
      <c r="P356" s="245">
        <f>O356*H356</f>
        <v>0</v>
      </c>
      <c r="Q356" s="245">
        <v>0.22814000000000001</v>
      </c>
      <c r="R356" s="245">
        <f>Q356*H356</f>
        <v>0.91256000000000004</v>
      </c>
      <c r="S356" s="245">
        <v>0</v>
      </c>
      <c r="T356" s="24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7" t="s">
        <v>167</v>
      </c>
      <c r="AT356" s="247" t="s">
        <v>162</v>
      </c>
      <c r="AU356" s="247" t="s">
        <v>89</v>
      </c>
      <c r="AY356" s="18" t="s">
        <v>160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8" t="s">
        <v>87</v>
      </c>
      <c r="BK356" s="248">
        <f>ROUND(I356*H356,2)</f>
        <v>0</v>
      </c>
      <c r="BL356" s="18" t="s">
        <v>167</v>
      </c>
      <c r="BM356" s="247" t="s">
        <v>509</v>
      </c>
    </row>
    <row r="357" s="14" customFormat="1">
      <c r="A357" s="14"/>
      <c r="B357" s="260"/>
      <c r="C357" s="261"/>
      <c r="D357" s="251" t="s">
        <v>169</v>
      </c>
      <c r="E357" s="262" t="s">
        <v>1</v>
      </c>
      <c r="F357" s="263" t="s">
        <v>510</v>
      </c>
      <c r="G357" s="261"/>
      <c r="H357" s="264">
        <v>4</v>
      </c>
      <c r="I357" s="265"/>
      <c r="J357" s="261"/>
      <c r="K357" s="261"/>
      <c r="L357" s="266"/>
      <c r="M357" s="267"/>
      <c r="N357" s="268"/>
      <c r="O357" s="268"/>
      <c r="P357" s="268"/>
      <c r="Q357" s="268"/>
      <c r="R357" s="268"/>
      <c r="S357" s="268"/>
      <c r="T357" s="26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0" t="s">
        <v>169</v>
      </c>
      <c r="AU357" s="270" t="s">
        <v>89</v>
      </c>
      <c r="AV357" s="14" t="s">
        <v>89</v>
      </c>
      <c r="AW357" s="14" t="s">
        <v>34</v>
      </c>
      <c r="AX357" s="14" t="s">
        <v>87</v>
      </c>
      <c r="AY357" s="270" t="s">
        <v>160</v>
      </c>
    </row>
    <row r="358" s="12" customFormat="1" ht="22.8" customHeight="1">
      <c r="A358" s="12"/>
      <c r="B358" s="220"/>
      <c r="C358" s="221"/>
      <c r="D358" s="222" t="s">
        <v>78</v>
      </c>
      <c r="E358" s="234" t="s">
        <v>511</v>
      </c>
      <c r="F358" s="234" t="s">
        <v>512</v>
      </c>
      <c r="G358" s="221"/>
      <c r="H358" s="221"/>
      <c r="I358" s="224"/>
      <c r="J358" s="235">
        <f>BK358</f>
        <v>0</v>
      </c>
      <c r="K358" s="221"/>
      <c r="L358" s="226"/>
      <c r="M358" s="227"/>
      <c r="N358" s="228"/>
      <c r="O358" s="228"/>
      <c r="P358" s="229">
        <f>SUM(P359:P374)</f>
        <v>0</v>
      </c>
      <c r="Q358" s="228"/>
      <c r="R358" s="229">
        <f>SUM(R359:R374)</f>
        <v>0.0033175999999999995</v>
      </c>
      <c r="S358" s="228"/>
      <c r="T358" s="230">
        <f>SUM(T359:T374)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31" t="s">
        <v>87</v>
      </c>
      <c r="AT358" s="232" t="s">
        <v>78</v>
      </c>
      <c r="AU358" s="232" t="s">
        <v>87</v>
      </c>
      <c r="AY358" s="231" t="s">
        <v>160</v>
      </c>
      <c r="BK358" s="233">
        <f>SUM(BK359:BK374)</f>
        <v>0</v>
      </c>
    </row>
    <row r="359" s="2" customFormat="1" ht="16.5" customHeight="1">
      <c r="A359" s="39"/>
      <c r="B359" s="40"/>
      <c r="C359" s="236" t="s">
        <v>513</v>
      </c>
      <c r="D359" s="236" t="s">
        <v>162</v>
      </c>
      <c r="E359" s="237" t="s">
        <v>514</v>
      </c>
      <c r="F359" s="238" t="s">
        <v>515</v>
      </c>
      <c r="G359" s="239" t="s">
        <v>203</v>
      </c>
      <c r="H359" s="240">
        <v>116</v>
      </c>
      <c r="I359" s="241"/>
      <c r="J359" s="242">
        <f>ROUND(I359*H359,2)</f>
        <v>0</v>
      </c>
      <c r="K359" s="238" t="s">
        <v>166</v>
      </c>
      <c r="L359" s="45"/>
      <c r="M359" s="243" t="s">
        <v>1</v>
      </c>
      <c r="N359" s="244" t="s">
        <v>44</v>
      </c>
      <c r="O359" s="92"/>
      <c r="P359" s="245">
        <f>O359*H359</f>
        <v>0</v>
      </c>
      <c r="Q359" s="245">
        <v>0</v>
      </c>
      <c r="R359" s="245">
        <f>Q359*H359</f>
        <v>0</v>
      </c>
      <c r="S359" s="245">
        <v>0</v>
      </c>
      <c r="T359" s="24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7" t="s">
        <v>167</v>
      </c>
      <c r="AT359" s="247" t="s">
        <v>162</v>
      </c>
      <c r="AU359" s="247" t="s">
        <v>89</v>
      </c>
      <c r="AY359" s="18" t="s">
        <v>160</v>
      </c>
      <c r="BE359" s="248">
        <f>IF(N359="základní",J359,0)</f>
        <v>0</v>
      </c>
      <c r="BF359" s="248">
        <f>IF(N359="snížená",J359,0)</f>
        <v>0</v>
      </c>
      <c r="BG359" s="248">
        <f>IF(N359="zákl. přenesená",J359,0)</f>
        <v>0</v>
      </c>
      <c r="BH359" s="248">
        <f>IF(N359="sníž. přenesená",J359,0)</f>
        <v>0</v>
      </c>
      <c r="BI359" s="248">
        <f>IF(N359="nulová",J359,0)</f>
        <v>0</v>
      </c>
      <c r="BJ359" s="18" t="s">
        <v>87</v>
      </c>
      <c r="BK359" s="248">
        <f>ROUND(I359*H359,2)</f>
        <v>0</v>
      </c>
      <c r="BL359" s="18" t="s">
        <v>167</v>
      </c>
      <c r="BM359" s="247" t="s">
        <v>516</v>
      </c>
    </row>
    <row r="360" s="2" customFormat="1" ht="16.5" customHeight="1">
      <c r="A360" s="39"/>
      <c r="B360" s="40"/>
      <c r="C360" s="236" t="s">
        <v>517</v>
      </c>
      <c r="D360" s="236" t="s">
        <v>162</v>
      </c>
      <c r="E360" s="237" t="s">
        <v>518</v>
      </c>
      <c r="F360" s="238" t="s">
        <v>519</v>
      </c>
      <c r="G360" s="239" t="s">
        <v>203</v>
      </c>
      <c r="H360" s="240">
        <v>6960</v>
      </c>
      <c r="I360" s="241"/>
      <c r="J360" s="242">
        <f>ROUND(I360*H360,2)</f>
        <v>0</v>
      </c>
      <c r="K360" s="238" t="s">
        <v>166</v>
      </c>
      <c r="L360" s="45"/>
      <c r="M360" s="243" t="s">
        <v>1</v>
      </c>
      <c r="N360" s="244" t="s">
        <v>44</v>
      </c>
      <c r="O360" s="92"/>
      <c r="P360" s="245">
        <f>O360*H360</f>
        <v>0</v>
      </c>
      <c r="Q360" s="245">
        <v>0</v>
      </c>
      <c r="R360" s="245">
        <f>Q360*H360</f>
        <v>0</v>
      </c>
      <c r="S360" s="245">
        <v>0</v>
      </c>
      <c r="T360" s="24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7" t="s">
        <v>167</v>
      </c>
      <c r="AT360" s="247" t="s">
        <v>162</v>
      </c>
      <c r="AU360" s="247" t="s">
        <v>89</v>
      </c>
      <c r="AY360" s="18" t="s">
        <v>160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18" t="s">
        <v>87</v>
      </c>
      <c r="BK360" s="248">
        <f>ROUND(I360*H360,2)</f>
        <v>0</v>
      </c>
      <c r="BL360" s="18" t="s">
        <v>167</v>
      </c>
      <c r="BM360" s="247" t="s">
        <v>520</v>
      </c>
    </row>
    <row r="361" s="13" customFormat="1">
      <c r="A361" s="13"/>
      <c r="B361" s="249"/>
      <c r="C361" s="250"/>
      <c r="D361" s="251" t="s">
        <v>169</v>
      </c>
      <c r="E361" s="252" t="s">
        <v>1</v>
      </c>
      <c r="F361" s="253" t="s">
        <v>521</v>
      </c>
      <c r="G361" s="250"/>
      <c r="H361" s="252" t="s">
        <v>1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9" t="s">
        <v>169</v>
      </c>
      <c r="AU361" s="259" t="s">
        <v>89</v>
      </c>
      <c r="AV361" s="13" t="s">
        <v>87</v>
      </c>
      <c r="AW361" s="13" t="s">
        <v>34</v>
      </c>
      <c r="AX361" s="13" t="s">
        <v>79</v>
      </c>
      <c r="AY361" s="259" t="s">
        <v>160</v>
      </c>
    </row>
    <row r="362" s="14" customFormat="1">
      <c r="A362" s="14"/>
      <c r="B362" s="260"/>
      <c r="C362" s="261"/>
      <c r="D362" s="251" t="s">
        <v>169</v>
      </c>
      <c r="E362" s="262" t="s">
        <v>1</v>
      </c>
      <c r="F362" s="263" t="s">
        <v>522</v>
      </c>
      <c r="G362" s="261"/>
      <c r="H362" s="264">
        <v>6960</v>
      </c>
      <c r="I362" s="265"/>
      <c r="J362" s="261"/>
      <c r="K362" s="261"/>
      <c r="L362" s="266"/>
      <c r="M362" s="267"/>
      <c r="N362" s="268"/>
      <c r="O362" s="268"/>
      <c r="P362" s="268"/>
      <c r="Q362" s="268"/>
      <c r="R362" s="268"/>
      <c r="S362" s="268"/>
      <c r="T362" s="26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0" t="s">
        <v>169</v>
      </c>
      <c r="AU362" s="270" t="s">
        <v>89</v>
      </c>
      <c r="AV362" s="14" t="s">
        <v>89</v>
      </c>
      <c r="AW362" s="14" t="s">
        <v>34</v>
      </c>
      <c r="AX362" s="14" t="s">
        <v>87</v>
      </c>
      <c r="AY362" s="270" t="s">
        <v>160</v>
      </c>
    </row>
    <row r="363" s="2" customFormat="1" ht="16.5" customHeight="1">
      <c r="A363" s="39"/>
      <c r="B363" s="40"/>
      <c r="C363" s="236" t="s">
        <v>523</v>
      </c>
      <c r="D363" s="236" t="s">
        <v>162</v>
      </c>
      <c r="E363" s="237" t="s">
        <v>524</v>
      </c>
      <c r="F363" s="238" t="s">
        <v>525</v>
      </c>
      <c r="G363" s="239" t="s">
        <v>203</v>
      </c>
      <c r="H363" s="240">
        <v>116</v>
      </c>
      <c r="I363" s="241"/>
      <c r="J363" s="242">
        <f>ROUND(I363*H363,2)</f>
        <v>0</v>
      </c>
      <c r="K363" s="238" t="s">
        <v>166</v>
      </c>
      <c r="L363" s="45"/>
      <c r="M363" s="243" t="s">
        <v>1</v>
      </c>
      <c r="N363" s="244" t="s">
        <v>44</v>
      </c>
      <c r="O363" s="92"/>
      <c r="P363" s="245">
        <f>O363*H363</f>
        <v>0</v>
      </c>
      <c r="Q363" s="245">
        <v>0</v>
      </c>
      <c r="R363" s="245">
        <f>Q363*H363</f>
        <v>0</v>
      </c>
      <c r="S363" s="245">
        <v>0</v>
      </c>
      <c r="T363" s="246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7" t="s">
        <v>167</v>
      </c>
      <c r="AT363" s="247" t="s">
        <v>162</v>
      </c>
      <c r="AU363" s="247" t="s">
        <v>89</v>
      </c>
      <c r="AY363" s="18" t="s">
        <v>160</v>
      </c>
      <c r="BE363" s="248">
        <f>IF(N363="základní",J363,0)</f>
        <v>0</v>
      </c>
      <c r="BF363" s="248">
        <f>IF(N363="snížená",J363,0)</f>
        <v>0</v>
      </c>
      <c r="BG363" s="248">
        <f>IF(N363="zákl. přenesená",J363,0)</f>
        <v>0</v>
      </c>
      <c r="BH363" s="248">
        <f>IF(N363="sníž. přenesená",J363,0)</f>
        <v>0</v>
      </c>
      <c r="BI363" s="248">
        <f>IF(N363="nulová",J363,0)</f>
        <v>0</v>
      </c>
      <c r="BJ363" s="18" t="s">
        <v>87</v>
      </c>
      <c r="BK363" s="248">
        <f>ROUND(I363*H363,2)</f>
        <v>0</v>
      </c>
      <c r="BL363" s="18" t="s">
        <v>167</v>
      </c>
      <c r="BM363" s="247" t="s">
        <v>526</v>
      </c>
    </row>
    <row r="364" s="2" customFormat="1" ht="16.5" customHeight="1">
      <c r="A364" s="39"/>
      <c r="B364" s="40"/>
      <c r="C364" s="236" t="s">
        <v>527</v>
      </c>
      <c r="D364" s="236" t="s">
        <v>162</v>
      </c>
      <c r="E364" s="237" t="s">
        <v>528</v>
      </c>
      <c r="F364" s="238" t="s">
        <v>529</v>
      </c>
      <c r="G364" s="239" t="s">
        <v>203</v>
      </c>
      <c r="H364" s="240">
        <v>116</v>
      </c>
      <c r="I364" s="241"/>
      <c r="J364" s="242">
        <f>ROUND(I364*H364,2)</f>
        <v>0</v>
      </c>
      <c r="K364" s="238" t="s">
        <v>166</v>
      </c>
      <c r="L364" s="45"/>
      <c r="M364" s="243" t="s">
        <v>1</v>
      </c>
      <c r="N364" s="244" t="s">
        <v>44</v>
      </c>
      <c r="O364" s="92"/>
      <c r="P364" s="245">
        <f>O364*H364</f>
        <v>0</v>
      </c>
      <c r="Q364" s="245">
        <v>0</v>
      </c>
      <c r="R364" s="245">
        <f>Q364*H364</f>
        <v>0</v>
      </c>
      <c r="S364" s="245">
        <v>0</v>
      </c>
      <c r="T364" s="24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7" t="s">
        <v>167</v>
      </c>
      <c r="AT364" s="247" t="s">
        <v>162</v>
      </c>
      <c r="AU364" s="247" t="s">
        <v>89</v>
      </c>
      <c r="AY364" s="18" t="s">
        <v>160</v>
      </c>
      <c r="BE364" s="248">
        <f>IF(N364="základní",J364,0)</f>
        <v>0</v>
      </c>
      <c r="BF364" s="248">
        <f>IF(N364="snížená",J364,0)</f>
        <v>0</v>
      </c>
      <c r="BG364" s="248">
        <f>IF(N364="zákl. přenesená",J364,0)</f>
        <v>0</v>
      </c>
      <c r="BH364" s="248">
        <f>IF(N364="sníž. přenesená",J364,0)</f>
        <v>0</v>
      </c>
      <c r="BI364" s="248">
        <f>IF(N364="nulová",J364,0)</f>
        <v>0</v>
      </c>
      <c r="BJ364" s="18" t="s">
        <v>87</v>
      </c>
      <c r="BK364" s="248">
        <f>ROUND(I364*H364,2)</f>
        <v>0</v>
      </c>
      <c r="BL364" s="18" t="s">
        <v>167</v>
      </c>
      <c r="BM364" s="247" t="s">
        <v>530</v>
      </c>
    </row>
    <row r="365" s="2" customFormat="1" ht="16.5" customHeight="1">
      <c r="A365" s="39"/>
      <c r="B365" s="40"/>
      <c r="C365" s="236" t="s">
        <v>531</v>
      </c>
      <c r="D365" s="236" t="s">
        <v>162</v>
      </c>
      <c r="E365" s="237" t="s">
        <v>532</v>
      </c>
      <c r="F365" s="238" t="s">
        <v>533</v>
      </c>
      <c r="G365" s="239" t="s">
        <v>203</v>
      </c>
      <c r="H365" s="240">
        <v>6960</v>
      </c>
      <c r="I365" s="241"/>
      <c r="J365" s="242">
        <f>ROUND(I365*H365,2)</f>
        <v>0</v>
      </c>
      <c r="K365" s="238" t="s">
        <v>166</v>
      </c>
      <c r="L365" s="45"/>
      <c r="M365" s="243" t="s">
        <v>1</v>
      </c>
      <c r="N365" s="244" t="s">
        <v>44</v>
      </c>
      <c r="O365" s="92"/>
      <c r="P365" s="245">
        <f>O365*H365</f>
        <v>0</v>
      </c>
      <c r="Q365" s="245">
        <v>0</v>
      </c>
      <c r="R365" s="245">
        <f>Q365*H365</f>
        <v>0</v>
      </c>
      <c r="S365" s="245">
        <v>0</v>
      </c>
      <c r="T365" s="24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7" t="s">
        <v>167</v>
      </c>
      <c r="AT365" s="247" t="s">
        <v>162</v>
      </c>
      <c r="AU365" s="247" t="s">
        <v>89</v>
      </c>
      <c r="AY365" s="18" t="s">
        <v>160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8" t="s">
        <v>87</v>
      </c>
      <c r="BK365" s="248">
        <f>ROUND(I365*H365,2)</f>
        <v>0</v>
      </c>
      <c r="BL365" s="18" t="s">
        <v>167</v>
      </c>
      <c r="BM365" s="247" t="s">
        <v>534</v>
      </c>
    </row>
    <row r="366" s="13" customFormat="1">
      <c r="A366" s="13"/>
      <c r="B366" s="249"/>
      <c r="C366" s="250"/>
      <c r="D366" s="251" t="s">
        <v>169</v>
      </c>
      <c r="E366" s="252" t="s">
        <v>1</v>
      </c>
      <c r="F366" s="253" t="s">
        <v>521</v>
      </c>
      <c r="G366" s="250"/>
      <c r="H366" s="252" t="s">
        <v>1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9" t="s">
        <v>169</v>
      </c>
      <c r="AU366" s="259" t="s">
        <v>89</v>
      </c>
      <c r="AV366" s="13" t="s">
        <v>87</v>
      </c>
      <c r="AW366" s="13" t="s">
        <v>34</v>
      </c>
      <c r="AX366" s="13" t="s">
        <v>79</v>
      </c>
      <c r="AY366" s="259" t="s">
        <v>160</v>
      </c>
    </row>
    <row r="367" s="14" customFormat="1">
      <c r="A367" s="14"/>
      <c r="B367" s="260"/>
      <c r="C367" s="261"/>
      <c r="D367" s="251" t="s">
        <v>169</v>
      </c>
      <c r="E367" s="262" t="s">
        <v>1</v>
      </c>
      <c r="F367" s="263" t="s">
        <v>522</v>
      </c>
      <c r="G367" s="261"/>
      <c r="H367" s="264">
        <v>6960</v>
      </c>
      <c r="I367" s="265"/>
      <c r="J367" s="261"/>
      <c r="K367" s="261"/>
      <c r="L367" s="266"/>
      <c r="M367" s="267"/>
      <c r="N367" s="268"/>
      <c r="O367" s="268"/>
      <c r="P367" s="268"/>
      <c r="Q367" s="268"/>
      <c r="R367" s="268"/>
      <c r="S367" s="268"/>
      <c r="T367" s="26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0" t="s">
        <v>169</v>
      </c>
      <c r="AU367" s="270" t="s">
        <v>89</v>
      </c>
      <c r="AV367" s="14" t="s">
        <v>89</v>
      </c>
      <c r="AW367" s="14" t="s">
        <v>34</v>
      </c>
      <c r="AX367" s="14" t="s">
        <v>87</v>
      </c>
      <c r="AY367" s="270" t="s">
        <v>160</v>
      </c>
    </row>
    <row r="368" s="2" customFormat="1" ht="16.5" customHeight="1">
      <c r="A368" s="39"/>
      <c r="B368" s="40"/>
      <c r="C368" s="236" t="s">
        <v>535</v>
      </c>
      <c r="D368" s="236" t="s">
        <v>162</v>
      </c>
      <c r="E368" s="237" t="s">
        <v>536</v>
      </c>
      <c r="F368" s="238" t="s">
        <v>537</v>
      </c>
      <c r="G368" s="239" t="s">
        <v>203</v>
      </c>
      <c r="H368" s="240">
        <v>116</v>
      </c>
      <c r="I368" s="241"/>
      <c r="J368" s="242">
        <f>ROUND(I368*H368,2)</f>
        <v>0</v>
      </c>
      <c r="K368" s="238" t="s">
        <v>166</v>
      </c>
      <c r="L368" s="45"/>
      <c r="M368" s="243" t="s">
        <v>1</v>
      </c>
      <c r="N368" s="244" t="s">
        <v>44</v>
      </c>
      <c r="O368" s="92"/>
      <c r="P368" s="245">
        <f>O368*H368</f>
        <v>0</v>
      </c>
      <c r="Q368" s="245">
        <v>0</v>
      </c>
      <c r="R368" s="245">
        <f>Q368*H368</f>
        <v>0</v>
      </c>
      <c r="S368" s="245">
        <v>0</v>
      </c>
      <c r="T368" s="24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7" t="s">
        <v>167</v>
      </c>
      <c r="AT368" s="247" t="s">
        <v>162</v>
      </c>
      <c r="AU368" s="247" t="s">
        <v>89</v>
      </c>
      <c r="AY368" s="18" t="s">
        <v>160</v>
      </c>
      <c r="BE368" s="248">
        <f>IF(N368="základní",J368,0)</f>
        <v>0</v>
      </c>
      <c r="BF368" s="248">
        <f>IF(N368="snížená",J368,0)</f>
        <v>0</v>
      </c>
      <c r="BG368" s="248">
        <f>IF(N368="zákl. přenesená",J368,0)</f>
        <v>0</v>
      </c>
      <c r="BH368" s="248">
        <f>IF(N368="sníž. přenesená",J368,0)</f>
        <v>0</v>
      </c>
      <c r="BI368" s="248">
        <f>IF(N368="nulová",J368,0)</f>
        <v>0</v>
      </c>
      <c r="BJ368" s="18" t="s">
        <v>87</v>
      </c>
      <c r="BK368" s="248">
        <f>ROUND(I368*H368,2)</f>
        <v>0</v>
      </c>
      <c r="BL368" s="18" t="s">
        <v>167</v>
      </c>
      <c r="BM368" s="247" t="s">
        <v>538</v>
      </c>
    </row>
    <row r="369" s="2" customFormat="1" ht="16.5" customHeight="1">
      <c r="A369" s="39"/>
      <c r="B369" s="40"/>
      <c r="C369" s="236" t="s">
        <v>539</v>
      </c>
      <c r="D369" s="236" t="s">
        <v>162</v>
      </c>
      <c r="E369" s="237" t="s">
        <v>540</v>
      </c>
      <c r="F369" s="238" t="s">
        <v>541</v>
      </c>
      <c r="G369" s="239" t="s">
        <v>203</v>
      </c>
      <c r="H369" s="240">
        <v>25.52</v>
      </c>
      <c r="I369" s="241"/>
      <c r="J369" s="242">
        <f>ROUND(I369*H369,2)</f>
        <v>0</v>
      </c>
      <c r="K369" s="238" t="s">
        <v>166</v>
      </c>
      <c r="L369" s="45"/>
      <c r="M369" s="243" t="s">
        <v>1</v>
      </c>
      <c r="N369" s="244" t="s">
        <v>44</v>
      </c>
      <c r="O369" s="92"/>
      <c r="P369" s="245">
        <f>O369*H369</f>
        <v>0</v>
      </c>
      <c r="Q369" s="245">
        <v>0.00012999999999999999</v>
      </c>
      <c r="R369" s="245">
        <f>Q369*H369</f>
        <v>0.0033175999999999995</v>
      </c>
      <c r="S369" s="245">
        <v>0</v>
      </c>
      <c r="T369" s="246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7" t="s">
        <v>167</v>
      </c>
      <c r="AT369" s="247" t="s">
        <v>162</v>
      </c>
      <c r="AU369" s="247" t="s">
        <v>89</v>
      </c>
      <c r="AY369" s="18" t="s">
        <v>160</v>
      </c>
      <c r="BE369" s="248">
        <f>IF(N369="základní",J369,0)</f>
        <v>0</v>
      </c>
      <c r="BF369" s="248">
        <f>IF(N369="snížená",J369,0)</f>
        <v>0</v>
      </c>
      <c r="BG369" s="248">
        <f>IF(N369="zákl. přenesená",J369,0)</f>
        <v>0</v>
      </c>
      <c r="BH369" s="248">
        <f>IF(N369="sníž. přenesená",J369,0)</f>
        <v>0</v>
      </c>
      <c r="BI369" s="248">
        <f>IF(N369="nulová",J369,0)</f>
        <v>0</v>
      </c>
      <c r="BJ369" s="18" t="s">
        <v>87</v>
      </c>
      <c r="BK369" s="248">
        <f>ROUND(I369*H369,2)</f>
        <v>0</v>
      </c>
      <c r="BL369" s="18" t="s">
        <v>167</v>
      </c>
      <c r="BM369" s="247" t="s">
        <v>542</v>
      </c>
    </row>
    <row r="370" s="14" customFormat="1">
      <c r="A370" s="14"/>
      <c r="B370" s="260"/>
      <c r="C370" s="261"/>
      <c r="D370" s="251" t="s">
        <v>169</v>
      </c>
      <c r="E370" s="262" t="s">
        <v>1</v>
      </c>
      <c r="F370" s="263" t="s">
        <v>543</v>
      </c>
      <c r="G370" s="261"/>
      <c r="H370" s="264">
        <v>25.52</v>
      </c>
      <c r="I370" s="265"/>
      <c r="J370" s="261"/>
      <c r="K370" s="261"/>
      <c r="L370" s="266"/>
      <c r="M370" s="267"/>
      <c r="N370" s="268"/>
      <c r="O370" s="268"/>
      <c r="P370" s="268"/>
      <c r="Q370" s="268"/>
      <c r="R370" s="268"/>
      <c r="S370" s="268"/>
      <c r="T370" s="26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0" t="s">
        <v>169</v>
      </c>
      <c r="AU370" s="270" t="s">
        <v>89</v>
      </c>
      <c r="AV370" s="14" t="s">
        <v>89</v>
      </c>
      <c r="AW370" s="14" t="s">
        <v>34</v>
      </c>
      <c r="AX370" s="14" t="s">
        <v>87</v>
      </c>
      <c r="AY370" s="270" t="s">
        <v>160</v>
      </c>
    </row>
    <row r="371" s="2" customFormat="1" ht="16.5" customHeight="1">
      <c r="A371" s="39"/>
      <c r="B371" s="40"/>
      <c r="C371" s="236" t="s">
        <v>544</v>
      </c>
      <c r="D371" s="236" t="s">
        <v>162</v>
      </c>
      <c r="E371" s="237" t="s">
        <v>545</v>
      </c>
      <c r="F371" s="238" t="s">
        <v>546</v>
      </c>
      <c r="G371" s="239" t="s">
        <v>547</v>
      </c>
      <c r="H371" s="240">
        <v>3</v>
      </c>
      <c r="I371" s="241"/>
      <c r="J371" s="242">
        <f>ROUND(I371*H371,2)</f>
        <v>0</v>
      </c>
      <c r="K371" s="238" t="s">
        <v>166</v>
      </c>
      <c r="L371" s="45"/>
      <c r="M371" s="243" t="s">
        <v>1</v>
      </c>
      <c r="N371" s="244" t="s">
        <v>44</v>
      </c>
      <c r="O371" s="92"/>
      <c r="P371" s="245">
        <f>O371*H371</f>
        <v>0</v>
      </c>
      <c r="Q371" s="245">
        <v>0</v>
      </c>
      <c r="R371" s="245">
        <f>Q371*H371</f>
        <v>0</v>
      </c>
      <c r="S371" s="245">
        <v>0</v>
      </c>
      <c r="T371" s="24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7" t="s">
        <v>167</v>
      </c>
      <c r="AT371" s="247" t="s">
        <v>162</v>
      </c>
      <c r="AU371" s="247" t="s">
        <v>89</v>
      </c>
      <c r="AY371" s="18" t="s">
        <v>160</v>
      </c>
      <c r="BE371" s="248">
        <f>IF(N371="základní",J371,0)</f>
        <v>0</v>
      </c>
      <c r="BF371" s="248">
        <f>IF(N371="snížená",J371,0)</f>
        <v>0</v>
      </c>
      <c r="BG371" s="248">
        <f>IF(N371="zákl. přenesená",J371,0)</f>
        <v>0</v>
      </c>
      <c r="BH371" s="248">
        <f>IF(N371="sníž. přenesená",J371,0)</f>
        <v>0</v>
      </c>
      <c r="BI371" s="248">
        <f>IF(N371="nulová",J371,0)</f>
        <v>0</v>
      </c>
      <c r="BJ371" s="18" t="s">
        <v>87</v>
      </c>
      <c r="BK371" s="248">
        <f>ROUND(I371*H371,2)</f>
        <v>0</v>
      </c>
      <c r="BL371" s="18" t="s">
        <v>167</v>
      </c>
      <c r="BM371" s="247" t="s">
        <v>548</v>
      </c>
    </row>
    <row r="372" s="2" customFormat="1" ht="16.5" customHeight="1">
      <c r="A372" s="39"/>
      <c r="B372" s="40"/>
      <c r="C372" s="236" t="s">
        <v>549</v>
      </c>
      <c r="D372" s="236" t="s">
        <v>162</v>
      </c>
      <c r="E372" s="237" t="s">
        <v>550</v>
      </c>
      <c r="F372" s="238" t="s">
        <v>551</v>
      </c>
      <c r="G372" s="239" t="s">
        <v>547</v>
      </c>
      <c r="H372" s="240">
        <v>45</v>
      </c>
      <c r="I372" s="241"/>
      <c r="J372" s="242">
        <f>ROUND(I372*H372,2)</f>
        <v>0</v>
      </c>
      <c r="K372" s="238" t="s">
        <v>166</v>
      </c>
      <c r="L372" s="45"/>
      <c r="M372" s="243" t="s">
        <v>1</v>
      </c>
      <c r="N372" s="244" t="s">
        <v>44</v>
      </c>
      <c r="O372" s="92"/>
      <c r="P372" s="245">
        <f>O372*H372</f>
        <v>0</v>
      </c>
      <c r="Q372" s="245">
        <v>0</v>
      </c>
      <c r="R372" s="245">
        <f>Q372*H372</f>
        <v>0</v>
      </c>
      <c r="S372" s="245">
        <v>0</v>
      </c>
      <c r="T372" s="246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7" t="s">
        <v>167</v>
      </c>
      <c r="AT372" s="247" t="s">
        <v>162</v>
      </c>
      <c r="AU372" s="247" t="s">
        <v>89</v>
      </c>
      <c r="AY372" s="18" t="s">
        <v>160</v>
      </c>
      <c r="BE372" s="248">
        <f>IF(N372="základní",J372,0)</f>
        <v>0</v>
      </c>
      <c r="BF372" s="248">
        <f>IF(N372="snížená",J372,0)</f>
        <v>0</v>
      </c>
      <c r="BG372" s="248">
        <f>IF(N372="zákl. přenesená",J372,0)</f>
        <v>0</v>
      </c>
      <c r="BH372" s="248">
        <f>IF(N372="sníž. přenesená",J372,0)</f>
        <v>0</v>
      </c>
      <c r="BI372" s="248">
        <f>IF(N372="nulová",J372,0)</f>
        <v>0</v>
      </c>
      <c r="BJ372" s="18" t="s">
        <v>87</v>
      </c>
      <c r="BK372" s="248">
        <f>ROUND(I372*H372,2)</f>
        <v>0</v>
      </c>
      <c r="BL372" s="18" t="s">
        <v>167</v>
      </c>
      <c r="BM372" s="247" t="s">
        <v>552</v>
      </c>
    </row>
    <row r="373" s="14" customFormat="1">
      <c r="A373" s="14"/>
      <c r="B373" s="260"/>
      <c r="C373" s="261"/>
      <c r="D373" s="251" t="s">
        <v>169</v>
      </c>
      <c r="E373" s="262" t="s">
        <v>1</v>
      </c>
      <c r="F373" s="263" t="s">
        <v>553</v>
      </c>
      <c r="G373" s="261"/>
      <c r="H373" s="264">
        <v>45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0" t="s">
        <v>169</v>
      </c>
      <c r="AU373" s="270" t="s">
        <v>89</v>
      </c>
      <c r="AV373" s="14" t="s">
        <v>89</v>
      </c>
      <c r="AW373" s="14" t="s">
        <v>34</v>
      </c>
      <c r="AX373" s="14" t="s">
        <v>87</v>
      </c>
      <c r="AY373" s="270" t="s">
        <v>160</v>
      </c>
    </row>
    <row r="374" s="2" customFormat="1" ht="16.5" customHeight="1">
      <c r="A374" s="39"/>
      <c r="B374" s="40"/>
      <c r="C374" s="236" t="s">
        <v>554</v>
      </c>
      <c r="D374" s="236" t="s">
        <v>162</v>
      </c>
      <c r="E374" s="237" t="s">
        <v>555</v>
      </c>
      <c r="F374" s="238" t="s">
        <v>556</v>
      </c>
      <c r="G374" s="239" t="s">
        <v>547</v>
      </c>
      <c r="H374" s="240">
        <v>3</v>
      </c>
      <c r="I374" s="241"/>
      <c r="J374" s="242">
        <f>ROUND(I374*H374,2)</f>
        <v>0</v>
      </c>
      <c r="K374" s="238" t="s">
        <v>166</v>
      </c>
      <c r="L374" s="45"/>
      <c r="M374" s="243" t="s">
        <v>1</v>
      </c>
      <c r="N374" s="244" t="s">
        <v>44</v>
      </c>
      <c r="O374" s="92"/>
      <c r="P374" s="245">
        <f>O374*H374</f>
        <v>0</v>
      </c>
      <c r="Q374" s="245">
        <v>0</v>
      </c>
      <c r="R374" s="245">
        <f>Q374*H374</f>
        <v>0</v>
      </c>
      <c r="S374" s="245">
        <v>0</v>
      </c>
      <c r="T374" s="246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7" t="s">
        <v>167</v>
      </c>
      <c r="AT374" s="247" t="s">
        <v>162</v>
      </c>
      <c r="AU374" s="247" t="s">
        <v>89</v>
      </c>
      <c r="AY374" s="18" t="s">
        <v>160</v>
      </c>
      <c r="BE374" s="248">
        <f>IF(N374="základní",J374,0)</f>
        <v>0</v>
      </c>
      <c r="BF374" s="248">
        <f>IF(N374="snížená",J374,0)</f>
        <v>0</v>
      </c>
      <c r="BG374" s="248">
        <f>IF(N374="zákl. přenesená",J374,0)</f>
        <v>0</v>
      </c>
      <c r="BH374" s="248">
        <f>IF(N374="sníž. přenesená",J374,0)</f>
        <v>0</v>
      </c>
      <c r="BI374" s="248">
        <f>IF(N374="nulová",J374,0)</f>
        <v>0</v>
      </c>
      <c r="BJ374" s="18" t="s">
        <v>87</v>
      </c>
      <c r="BK374" s="248">
        <f>ROUND(I374*H374,2)</f>
        <v>0</v>
      </c>
      <c r="BL374" s="18" t="s">
        <v>167</v>
      </c>
      <c r="BM374" s="247" t="s">
        <v>557</v>
      </c>
    </row>
    <row r="375" s="12" customFormat="1" ht="22.8" customHeight="1">
      <c r="A375" s="12"/>
      <c r="B375" s="220"/>
      <c r="C375" s="221"/>
      <c r="D375" s="222" t="s">
        <v>78</v>
      </c>
      <c r="E375" s="234" t="s">
        <v>558</v>
      </c>
      <c r="F375" s="234" t="s">
        <v>559</v>
      </c>
      <c r="G375" s="221"/>
      <c r="H375" s="221"/>
      <c r="I375" s="224"/>
      <c r="J375" s="235">
        <f>BK375</f>
        <v>0</v>
      </c>
      <c r="K375" s="221"/>
      <c r="L375" s="226"/>
      <c r="M375" s="227"/>
      <c r="N375" s="228"/>
      <c r="O375" s="228"/>
      <c r="P375" s="229">
        <f>SUM(P376:P383)</f>
        <v>0</v>
      </c>
      <c r="Q375" s="228"/>
      <c r="R375" s="229">
        <f>SUM(R376:R383)</f>
        <v>0.0089200000000000008</v>
      </c>
      <c r="S375" s="228"/>
      <c r="T375" s="230">
        <f>SUM(T376:T383)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31" t="s">
        <v>87</v>
      </c>
      <c r="AT375" s="232" t="s">
        <v>78</v>
      </c>
      <c r="AU375" s="232" t="s">
        <v>87</v>
      </c>
      <c r="AY375" s="231" t="s">
        <v>160</v>
      </c>
      <c r="BK375" s="233">
        <f>SUM(BK376:BK383)</f>
        <v>0</v>
      </c>
    </row>
    <row r="376" s="2" customFormat="1" ht="16.5" customHeight="1">
      <c r="A376" s="39"/>
      <c r="B376" s="40"/>
      <c r="C376" s="236" t="s">
        <v>560</v>
      </c>
      <c r="D376" s="236" t="s">
        <v>162</v>
      </c>
      <c r="E376" s="237" t="s">
        <v>561</v>
      </c>
      <c r="F376" s="238" t="s">
        <v>562</v>
      </c>
      <c r="G376" s="239" t="s">
        <v>563</v>
      </c>
      <c r="H376" s="240">
        <v>32</v>
      </c>
      <c r="I376" s="241"/>
      <c r="J376" s="242">
        <f>ROUND(I376*H376,2)</f>
        <v>0</v>
      </c>
      <c r="K376" s="238" t="s">
        <v>166</v>
      </c>
      <c r="L376" s="45"/>
      <c r="M376" s="243" t="s">
        <v>1</v>
      </c>
      <c r="N376" s="244" t="s">
        <v>44</v>
      </c>
      <c r="O376" s="92"/>
      <c r="P376" s="245">
        <f>O376*H376</f>
        <v>0</v>
      </c>
      <c r="Q376" s="245">
        <v>1.0000000000000001E-05</v>
      </c>
      <c r="R376" s="245">
        <f>Q376*H376</f>
        <v>0.00032000000000000003</v>
      </c>
      <c r="S376" s="245">
        <v>0</v>
      </c>
      <c r="T376" s="246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7" t="s">
        <v>167</v>
      </c>
      <c r="AT376" s="247" t="s">
        <v>162</v>
      </c>
      <c r="AU376" s="247" t="s">
        <v>89</v>
      </c>
      <c r="AY376" s="18" t="s">
        <v>160</v>
      </c>
      <c r="BE376" s="248">
        <f>IF(N376="základní",J376,0)</f>
        <v>0</v>
      </c>
      <c r="BF376" s="248">
        <f>IF(N376="snížená",J376,0)</f>
        <v>0</v>
      </c>
      <c r="BG376" s="248">
        <f>IF(N376="zákl. přenesená",J376,0)</f>
        <v>0</v>
      </c>
      <c r="BH376" s="248">
        <f>IF(N376="sníž. přenesená",J376,0)</f>
        <v>0</v>
      </c>
      <c r="BI376" s="248">
        <f>IF(N376="nulová",J376,0)</f>
        <v>0</v>
      </c>
      <c r="BJ376" s="18" t="s">
        <v>87</v>
      </c>
      <c r="BK376" s="248">
        <f>ROUND(I376*H376,2)</f>
        <v>0</v>
      </c>
      <c r="BL376" s="18" t="s">
        <v>167</v>
      </c>
      <c r="BM376" s="247" t="s">
        <v>564</v>
      </c>
    </row>
    <row r="377" s="13" customFormat="1">
      <c r="A377" s="13"/>
      <c r="B377" s="249"/>
      <c r="C377" s="250"/>
      <c r="D377" s="251" t="s">
        <v>169</v>
      </c>
      <c r="E377" s="252" t="s">
        <v>1</v>
      </c>
      <c r="F377" s="253" t="s">
        <v>565</v>
      </c>
      <c r="G377" s="250"/>
      <c r="H377" s="252" t="s">
        <v>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9" t="s">
        <v>169</v>
      </c>
      <c r="AU377" s="259" t="s">
        <v>89</v>
      </c>
      <c r="AV377" s="13" t="s">
        <v>87</v>
      </c>
      <c r="AW377" s="13" t="s">
        <v>34</v>
      </c>
      <c r="AX377" s="13" t="s">
        <v>79</v>
      </c>
      <c r="AY377" s="259" t="s">
        <v>160</v>
      </c>
    </row>
    <row r="378" s="14" customFormat="1">
      <c r="A378" s="14"/>
      <c r="B378" s="260"/>
      <c r="C378" s="261"/>
      <c r="D378" s="251" t="s">
        <v>169</v>
      </c>
      <c r="E378" s="262" t="s">
        <v>1</v>
      </c>
      <c r="F378" s="263" t="s">
        <v>566</v>
      </c>
      <c r="G378" s="261"/>
      <c r="H378" s="264">
        <v>32</v>
      </c>
      <c r="I378" s="265"/>
      <c r="J378" s="261"/>
      <c r="K378" s="261"/>
      <c r="L378" s="266"/>
      <c r="M378" s="267"/>
      <c r="N378" s="268"/>
      <c r="O378" s="268"/>
      <c r="P378" s="268"/>
      <c r="Q378" s="268"/>
      <c r="R378" s="268"/>
      <c r="S378" s="268"/>
      <c r="T378" s="26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0" t="s">
        <v>169</v>
      </c>
      <c r="AU378" s="270" t="s">
        <v>89</v>
      </c>
      <c r="AV378" s="14" t="s">
        <v>89</v>
      </c>
      <c r="AW378" s="14" t="s">
        <v>34</v>
      </c>
      <c r="AX378" s="14" t="s">
        <v>87</v>
      </c>
      <c r="AY378" s="270" t="s">
        <v>160</v>
      </c>
    </row>
    <row r="379" s="2" customFormat="1" ht="16.5" customHeight="1">
      <c r="A379" s="39"/>
      <c r="B379" s="40"/>
      <c r="C379" s="236" t="s">
        <v>567</v>
      </c>
      <c r="D379" s="236" t="s">
        <v>162</v>
      </c>
      <c r="E379" s="237" t="s">
        <v>568</v>
      </c>
      <c r="F379" s="238" t="s">
        <v>569</v>
      </c>
      <c r="G379" s="239" t="s">
        <v>563</v>
      </c>
      <c r="H379" s="240">
        <v>32</v>
      </c>
      <c r="I379" s="241"/>
      <c r="J379" s="242">
        <f>ROUND(I379*H379,2)</f>
        <v>0</v>
      </c>
      <c r="K379" s="238" t="s">
        <v>166</v>
      </c>
      <c r="L379" s="45"/>
      <c r="M379" s="243" t="s">
        <v>1</v>
      </c>
      <c r="N379" s="244" t="s">
        <v>44</v>
      </c>
      <c r="O379" s="92"/>
      <c r="P379" s="245">
        <f>O379*H379</f>
        <v>0</v>
      </c>
      <c r="Q379" s="245">
        <v>0.00022000000000000001</v>
      </c>
      <c r="R379" s="245">
        <f>Q379*H379</f>
        <v>0.0070400000000000003</v>
      </c>
      <c r="S379" s="245">
        <v>0</v>
      </c>
      <c r="T379" s="24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7" t="s">
        <v>167</v>
      </c>
      <c r="AT379" s="247" t="s">
        <v>162</v>
      </c>
      <c r="AU379" s="247" t="s">
        <v>89</v>
      </c>
      <c r="AY379" s="18" t="s">
        <v>160</v>
      </c>
      <c r="BE379" s="248">
        <f>IF(N379="základní",J379,0)</f>
        <v>0</v>
      </c>
      <c r="BF379" s="248">
        <f>IF(N379="snížená",J379,0)</f>
        <v>0</v>
      </c>
      <c r="BG379" s="248">
        <f>IF(N379="zákl. přenesená",J379,0)</f>
        <v>0</v>
      </c>
      <c r="BH379" s="248">
        <f>IF(N379="sníž. přenesená",J379,0)</f>
        <v>0</v>
      </c>
      <c r="BI379" s="248">
        <f>IF(N379="nulová",J379,0)</f>
        <v>0</v>
      </c>
      <c r="BJ379" s="18" t="s">
        <v>87</v>
      </c>
      <c r="BK379" s="248">
        <f>ROUND(I379*H379,2)</f>
        <v>0</v>
      </c>
      <c r="BL379" s="18" t="s">
        <v>167</v>
      </c>
      <c r="BM379" s="247" t="s">
        <v>570</v>
      </c>
    </row>
    <row r="380" s="13" customFormat="1">
      <c r="A380" s="13"/>
      <c r="B380" s="249"/>
      <c r="C380" s="250"/>
      <c r="D380" s="251" t="s">
        <v>169</v>
      </c>
      <c r="E380" s="252" t="s">
        <v>1</v>
      </c>
      <c r="F380" s="253" t="s">
        <v>565</v>
      </c>
      <c r="G380" s="250"/>
      <c r="H380" s="252" t="s">
        <v>1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9" t="s">
        <v>169</v>
      </c>
      <c r="AU380" s="259" t="s">
        <v>89</v>
      </c>
      <c r="AV380" s="13" t="s">
        <v>87</v>
      </c>
      <c r="AW380" s="13" t="s">
        <v>34</v>
      </c>
      <c r="AX380" s="13" t="s">
        <v>79</v>
      </c>
      <c r="AY380" s="259" t="s">
        <v>160</v>
      </c>
    </row>
    <row r="381" s="14" customFormat="1">
      <c r="A381" s="14"/>
      <c r="B381" s="260"/>
      <c r="C381" s="261"/>
      <c r="D381" s="251" t="s">
        <v>169</v>
      </c>
      <c r="E381" s="262" t="s">
        <v>1</v>
      </c>
      <c r="F381" s="263" t="s">
        <v>566</v>
      </c>
      <c r="G381" s="261"/>
      <c r="H381" s="264">
        <v>32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0" t="s">
        <v>169</v>
      </c>
      <c r="AU381" s="270" t="s">
        <v>89</v>
      </c>
      <c r="AV381" s="14" t="s">
        <v>89</v>
      </c>
      <c r="AW381" s="14" t="s">
        <v>34</v>
      </c>
      <c r="AX381" s="14" t="s">
        <v>87</v>
      </c>
      <c r="AY381" s="270" t="s">
        <v>160</v>
      </c>
    </row>
    <row r="382" s="2" customFormat="1" ht="16.5" customHeight="1">
      <c r="A382" s="39"/>
      <c r="B382" s="40"/>
      <c r="C382" s="236" t="s">
        <v>571</v>
      </c>
      <c r="D382" s="236" t="s">
        <v>162</v>
      </c>
      <c r="E382" s="237" t="s">
        <v>572</v>
      </c>
      <c r="F382" s="238" t="s">
        <v>573</v>
      </c>
      <c r="G382" s="239" t="s">
        <v>203</v>
      </c>
      <c r="H382" s="240">
        <v>39</v>
      </c>
      <c r="I382" s="241"/>
      <c r="J382" s="242">
        <f>ROUND(I382*H382,2)</f>
        <v>0</v>
      </c>
      <c r="K382" s="238" t="s">
        <v>166</v>
      </c>
      <c r="L382" s="45"/>
      <c r="M382" s="243" t="s">
        <v>1</v>
      </c>
      <c r="N382" s="244" t="s">
        <v>44</v>
      </c>
      <c r="O382" s="92"/>
      <c r="P382" s="245">
        <f>O382*H382</f>
        <v>0</v>
      </c>
      <c r="Q382" s="245">
        <v>4.0000000000000003E-05</v>
      </c>
      <c r="R382" s="245">
        <f>Q382*H382</f>
        <v>0.0015600000000000002</v>
      </c>
      <c r="S382" s="245">
        <v>0</v>
      </c>
      <c r="T382" s="24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7" t="s">
        <v>167</v>
      </c>
      <c r="AT382" s="247" t="s">
        <v>162</v>
      </c>
      <c r="AU382" s="247" t="s">
        <v>89</v>
      </c>
      <c r="AY382" s="18" t="s">
        <v>160</v>
      </c>
      <c r="BE382" s="248">
        <f>IF(N382="základní",J382,0)</f>
        <v>0</v>
      </c>
      <c r="BF382" s="248">
        <f>IF(N382="snížená",J382,0)</f>
        <v>0</v>
      </c>
      <c r="BG382" s="248">
        <f>IF(N382="zákl. přenesená",J382,0)</f>
        <v>0</v>
      </c>
      <c r="BH382" s="248">
        <f>IF(N382="sníž. přenesená",J382,0)</f>
        <v>0</v>
      </c>
      <c r="BI382" s="248">
        <f>IF(N382="nulová",J382,0)</f>
        <v>0</v>
      </c>
      <c r="BJ382" s="18" t="s">
        <v>87</v>
      </c>
      <c r="BK382" s="248">
        <f>ROUND(I382*H382,2)</f>
        <v>0</v>
      </c>
      <c r="BL382" s="18" t="s">
        <v>167</v>
      </c>
      <c r="BM382" s="247" t="s">
        <v>574</v>
      </c>
    </row>
    <row r="383" s="14" customFormat="1">
      <c r="A383" s="14"/>
      <c r="B383" s="260"/>
      <c r="C383" s="261"/>
      <c r="D383" s="251" t="s">
        <v>169</v>
      </c>
      <c r="E383" s="262" t="s">
        <v>1</v>
      </c>
      <c r="F383" s="263" t="s">
        <v>575</v>
      </c>
      <c r="G383" s="261"/>
      <c r="H383" s="264">
        <v>39</v>
      </c>
      <c r="I383" s="265"/>
      <c r="J383" s="261"/>
      <c r="K383" s="261"/>
      <c r="L383" s="266"/>
      <c r="M383" s="267"/>
      <c r="N383" s="268"/>
      <c r="O383" s="268"/>
      <c r="P383" s="268"/>
      <c r="Q383" s="268"/>
      <c r="R383" s="268"/>
      <c r="S383" s="268"/>
      <c r="T383" s="26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0" t="s">
        <v>169</v>
      </c>
      <c r="AU383" s="270" t="s">
        <v>89</v>
      </c>
      <c r="AV383" s="14" t="s">
        <v>89</v>
      </c>
      <c r="AW383" s="14" t="s">
        <v>34</v>
      </c>
      <c r="AX383" s="14" t="s">
        <v>87</v>
      </c>
      <c r="AY383" s="270" t="s">
        <v>160</v>
      </c>
    </row>
    <row r="384" s="12" customFormat="1" ht="22.8" customHeight="1">
      <c r="A384" s="12"/>
      <c r="B384" s="220"/>
      <c r="C384" s="221"/>
      <c r="D384" s="222" t="s">
        <v>78</v>
      </c>
      <c r="E384" s="234" t="s">
        <v>576</v>
      </c>
      <c r="F384" s="234" t="s">
        <v>577</v>
      </c>
      <c r="G384" s="221"/>
      <c r="H384" s="221"/>
      <c r="I384" s="224"/>
      <c r="J384" s="235">
        <f>BK384</f>
        <v>0</v>
      </c>
      <c r="K384" s="221"/>
      <c r="L384" s="226"/>
      <c r="M384" s="227"/>
      <c r="N384" s="228"/>
      <c r="O384" s="228"/>
      <c r="P384" s="229">
        <f>SUM(P385:P405)</f>
        <v>0</v>
      </c>
      <c r="Q384" s="228"/>
      <c r="R384" s="229">
        <f>SUM(R385:R405)</f>
        <v>0</v>
      </c>
      <c r="S384" s="228"/>
      <c r="T384" s="230">
        <f>SUM(T385:T405)</f>
        <v>13.617800000000001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31" t="s">
        <v>87</v>
      </c>
      <c r="AT384" s="232" t="s">
        <v>78</v>
      </c>
      <c r="AU384" s="232" t="s">
        <v>87</v>
      </c>
      <c r="AY384" s="231" t="s">
        <v>160</v>
      </c>
      <c r="BK384" s="233">
        <f>SUM(BK385:BK405)</f>
        <v>0</v>
      </c>
    </row>
    <row r="385" s="2" customFormat="1" ht="16.5" customHeight="1">
      <c r="A385" s="39"/>
      <c r="B385" s="40"/>
      <c r="C385" s="236" t="s">
        <v>578</v>
      </c>
      <c r="D385" s="236" t="s">
        <v>162</v>
      </c>
      <c r="E385" s="237" t="s">
        <v>579</v>
      </c>
      <c r="F385" s="238" t="s">
        <v>580</v>
      </c>
      <c r="G385" s="239" t="s">
        <v>203</v>
      </c>
      <c r="H385" s="240">
        <v>6</v>
      </c>
      <c r="I385" s="241"/>
      <c r="J385" s="242">
        <f>ROUND(I385*H385,2)</f>
        <v>0</v>
      </c>
      <c r="K385" s="238" t="s">
        <v>166</v>
      </c>
      <c r="L385" s="45"/>
      <c r="M385" s="243" t="s">
        <v>1</v>
      </c>
      <c r="N385" s="244" t="s">
        <v>44</v>
      </c>
      <c r="O385" s="92"/>
      <c r="P385" s="245">
        <f>O385*H385</f>
        <v>0</v>
      </c>
      <c r="Q385" s="245">
        <v>0</v>
      </c>
      <c r="R385" s="245">
        <f>Q385*H385</f>
        <v>0</v>
      </c>
      <c r="S385" s="245">
        <v>0.11700000000000001</v>
      </c>
      <c r="T385" s="246">
        <f>S385*H385</f>
        <v>0.70200000000000007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7" t="s">
        <v>167</v>
      </c>
      <c r="AT385" s="247" t="s">
        <v>162</v>
      </c>
      <c r="AU385" s="247" t="s">
        <v>89</v>
      </c>
      <c r="AY385" s="18" t="s">
        <v>160</v>
      </c>
      <c r="BE385" s="248">
        <f>IF(N385="základní",J385,0)</f>
        <v>0</v>
      </c>
      <c r="BF385" s="248">
        <f>IF(N385="snížená",J385,0)</f>
        <v>0</v>
      </c>
      <c r="BG385" s="248">
        <f>IF(N385="zákl. přenesená",J385,0)</f>
        <v>0</v>
      </c>
      <c r="BH385" s="248">
        <f>IF(N385="sníž. přenesená",J385,0)</f>
        <v>0</v>
      </c>
      <c r="BI385" s="248">
        <f>IF(N385="nulová",J385,0)</f>
        <v>0</v>
      </c>
      <c r="BJ385" s="18" t="s">
        <v>87</v>
      </c>
      <c r="BK385" s="248">
        <f>ROUND(I385*H385,2)</f>
        <v>0</v>
      </c>
      <c r="BL385" s="18" t="s">
        <v>167</v>
      </c>
      <c r="BM385" s="247" t="s">
        <v>581</v>
      </c>
    </row>
    <row r="386" s="14" customFormat="1">
      <c r="A386" s="14"/>
      <c r="B386" s="260"/>
      <c r="C386" s="261"/>
      <c r="D386" s="251" t="s">
        <v>169</v>
      </c>
      <c r="E386" s="262" t="s">
        <v>1</v>
      </c>
      <c r="F386" s="263" t="s">
        <v>582</v>
      </c>
      <c r="G386" s="261"/>
      <c r="H386" s="264">
        <v>6</v>
      </c>
      <c r="I386" s="265"/>
      <c r="J386" s="261"/>
      <c r="K386" s="261"/>
      <c r="L386" s="266"/>
      <c r="M386" s="267"/>
      <c r="N386" s="268"/>
      <c r="O386" s="268"/>
      <c r="P386" s="268"/>
      <c r="Q386" s="268"/>
      <c r="R386" s="268"/>
      <c r="S386" s="268"/>
      <c r="T386" s="26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0" t="s">
        <v>169</v>
      </c>
      <c r="AU386" s="270" t="s">
        <v>89</v>
      </c>
      <c r="AV386" s="14" t="s">
        <v>89</v>
      </c>
      <c r="AW386" s="14" t="s">
        <v>34</v>
      </c>
      <c r="AX386" s="14" t="s">
        <v>87</v>
      </c>
      <c r="AY386" s="270" t="s">
        <v>160</v>
      </c>
    </row>
    <row r="387" s="2" customFormat="1" ht="16.5" customHeight="1">
      <c r="A387" s="39"/>
      <c r="B387" s="40"/>
      <c r="C387" s="236" t="s">
        <v>583</v>
      </c>
      <c r="D387" s="236" t="s">
        <v>162</v>
      </c>
      <c r="E387" s="237" t="s">
        <v>584</v>
      </c>
      <c r="F387" s="238" t="s">
        <v>585</v>
      </c>
      <c r="G387" s="239" t="s">
        <v>165</v>
      </c>
      <c r="H387" s="240">
        <v>4.5</v>
      </c>
      <c r="I387" s="241"/>
      <c r="J387" s="242">
        <f>ROUND(I387*H387,2)</f>
        <v>0</v>
      </c>
      <c r="K387" s="238" t="s">
        <v>166</v>
      </c>
      <c r="L387" s="45"/>
      <c r="M387" s="243" t="s">
        <v>1</v>
      </c>
      <c r="N387" s="244" t="s">
        <v>44</v>
      </c>
      <c r="O387" s="92"/>
      <c r="P387" s="245">
        <f>O387*H387</f>
        <v>0</v>
      </c>
      <c r="Q387" s="245">
        <v>0</v>
      </c>
      <c r="R387" s="245">
        <f>Q387*H387</f>
        <v>0</v>
      </c>
      <c r="S387" s="245">
        <v>2.2000000000000002</v>
      </c>
      <c r="T387" s="246">
        <f>S387*H387</f>
        <v>9.9000000000000004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7" t="s">
        <v>167</v>
      </c>
      <c r="AT387" s="247" t="s">
        <v>162</v>
      </c>
      <c r="AU387" s="247" t="s">
        <v>89</v>
      </c>
      <c r="AY387" s="18" t="s">
        <v>160</v>
      </c>
      <c r="BE387" s="248">
        <f>IF(N387="základní",J387,0)</f>
        <v>0</v>
      </c>
      <c r="BF387" s="248">
        <f>IF(N387="snížená",J387,0)</f>
        <v>0</v>
      </c>
      <c r="BG387" s="248">
        <f>IF(N387="zákl. přenesená",J387,0)</f>
        <v>0</v>
      </c>
      <c r="BH387" s="248">
        <f>IF(N387="sníž. přenesená",J387,0)</f>
        <v>0</v>
      </c>
      <c r="BI387" s="248">
        <f>IF(N387="nulová",J387,0)</f>
        <v>0</v>
      </c>
      <c r="BJ387" s="18" t="s">
        <v>87</v>
      </c>
      <c r="BK387" s="248">
        <f>ROUND(I387*H387,2)</f>
        <v>0</v>
      </c>
      <c r="BL387" s="18" t="s">
        <v>167</v>
      </c>
      <c r="BM387" s="247" t="s">
        <v>586</v>
      </c>
    </row>
    <row r="388" s="13" customFormat="1">
      <c r="A388" s="13"/>
      <c r="B388" s="249"/>
      <c r="C388" s="250"/>
      <c r="D388" s="251" t="s">
        <v>169</v>
      </c>
      <c r="E388" s="252" t="s">
        <v>1</v>
      </c>
      <c r="F388" s="253" t="s">
        <v>587</v>
      </c>
      <c r="G388" s="250"/>
      <c r="H388" s="252" t="s">
        <v>1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9" t="s">
        <v>169</v>
      </c>
      <c r="AU388" s="259" t="s">
        <v>89</v>
      </c>
      <c r="AV388" s="13" t="s">
        <v>87</v>
      </c>
      <c r="AW388" s="13" t="s">
        <v>34</v>
      </c>
      <c r="AX388" s="13" t="s">
        <v>79</v>
      </c>
      <c r="AY388" s="259" t="s">
        <v>160</v>
      </c>
    </row>
    <row r="389" s="14" customFormat="1">
      <c r="A389" s="14"/>
      <c r="B389" s="260"/>
      <c r="C389" s="261"/>
      <c r="D389" s="251" t="s">
        <v>169</v>
      </c>
      <c r="E389" s="262" t="s">
        <v>1</v>
      </c>
      <c r="F389" s="263" t="s">
        <v>588</v>
      </c>
      <c r="G389" s="261"/>
      <c r="H389" s="264">
        <v>3.4079999999999999</v>
      </c>
      <c r="I389" s="265"/>
      <c r="J389" s="261"/>
      <c r="K389" s="261"/>
      <c r="L389" s="266"/>
      <c r="M389" s="267"/>
      <c r="N389" s="268"/>
      <c r="O389" s="268"/>
      <c r="P389" s="268"/>
      <c r="Q389" s="268"/>
      <c r="R389" s="268"/>
      <c r="S389" s="268"/>
      <c r="T389" s="26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0" t="s">
        <v>169</v>
      </c>
      <c r="AU389" s="270" t="s">
        <v>89</v>
      </c>
      <c r="AV389" s="14" t="s">
        <v>89</v>
      </c>
      <c r="AW389" s="14" t="s">
        <v>34</v>
      </c>
      <c r="AX389" s="14" t="s">
        <v>79</v>
      </c>
      <c r="AY389" s="270" t="s">
        <v>160</v>
      </c>
    </row>
    <row r="390" s="13" customFormat="1">
      <c r="A390" s="13"/>
      <c r="B390" s="249"/>
      <c r="C390" s="250"/>
      <c r="D390" s="251" t="s">
        <v>169</v>
      </c>
      <c r="E390" s="252" t="s">
        <v>1</v>
      </c>
      <c r="F390" s="253" t="s">
        <v>589</v>
      </c>
      <c r="G390" s="250"/>
      <c r="H390" s="252" t="s">
        <v>1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9" t="s">
        <v>169</v>
      </c>
      <c r="AU390" s="259" t="s">
        <v>89</v>
      </c>
      <c r="AV390" s="13" t="s">
        <v>87</v>
      </c>
      <c r="AW390" s="13" t="s">
        <v>34</v>
      </c>
      <c r="AX390" s="13" t="s">
        <v>79</v>
      </c>
      <c r="AY390" s="259" t="s">
        <v>160</v>
      </c>
    </row>
    <row r="391" s="14" customFormat="1">
      <c r="A391" s="14"/>
      <c r="B391" s="260"/>
      <c r="C391" s="261"/>
      <c r="D391" s="251" t="s">
        <v>169</v>
      </c>
      <c r="E391" s="262" t="s">
        <v>1</v>
      </c>
      <c r="F391" s="263" t="s">
        <v>590</v>
      </c>
      <c r="G391" s="261"/>
      <c r="H391" s="264">
        <v>1.0920000000000001</v>
      </c>
      <c r="I391" s="265"/>
      <c r="J391" s="261"/>
      <c r="K391" s="261"/>
      <c r="L391" s="266"/>
      <c r="M391" s="267"/>
      <c r="N391" s="268"/>
      <c r="O391" s="268"/>
      <c r="P391" s="268"/>
      <c r="Q391" s="268"/>
      <c r="R391" s="268"/>
      <c r="S391" s="268"/>
      <c r="T391" s="26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0" t="s">
        <v>169</v>
      </c>
      <c r="AU391" s="270" t="s">
        <v>89</v>
      </c>
      <c r="AV391" s="14" t="s">
        <v>89</v>
      </c>
      <c r="AW391" s="14" t="s">
        <v>34</v>
      </c>
      <c r="AX391" s="14" t="s">
        <v>79</v>
      </c>
      <c r="AY391" s="270" t="s">
        <v>160</v>
      </c>
    </row>
    <row r="392" s="15" customFormat="1">
      <c r="A392" s="15"/>
      <c r="B392" s="281"/>
      <c r="C392" s="282"/>
      <c r="D392" s="251" t="s">
        <v>169</v>
      </c>
      <c r="E392" s="283" t="s">
        <v>1</v>
      </c>
      <c r="F392" s="284" t="s">
        <v>234</v>
      </c>
      <c r="G392" s="282"/>
      <c r="H392" s="285">
        <v>4.5</v>
      </c>
      <c r="I392" s="286"/>
      <c r="J392" s="282"/>
      <c r="K392" s="282"/>
      <c r="L392" s="287"/>
      <c r="M392" s="288"/>
      <c r="N392" s="289"/>
      <c r="O392" s="289"/>
      <c r="P392" s="289"/>
      <c r="Q392" s="289"/>
      <c r="R392" s="289"/>
      <c r="S392" s="289"/>
      <c r="T392" s="29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91" t="s">
        <v>169</v>
      </c>
      <c r="AU392" s="291" t="s">
        <v>89</v>
      </c>
      <c r="AV392" s="15" t="s">
        <v>167</v>
      </c>
      <c r="AW392" s="15" t="s">
        <v>34</v>
      </c>
      <c r="AX392" s="15" t="s">
        <v>87</v>
      </c>
      <c r="AY392" s="291" t="s">
        <v>160</v>
      </c>
    </row>
    <row r="393" s="2" customFormat="1" ht="16.5" customHeight="1">
      <c r="A393" s="39"/>
      <c r="B393" s="40"/>
      <c r="C393" s="236" t="s">
        <v>591</v>
      </c>
      <c r="D393" s="236" t="s">
        <v>162</v>
      </c>
      <c r="E393" s="237" t="s">
        <v>592</v>
      </c>
      <c r="F393" s="238" t="s">
        <v>593</v>
      </c>
      <c r="G393" s="239" t="s">
        <v>203</v>
      </c>
      <c r="H393" s="240">
        <v>4</v>
      </c>
      <c r="I393" s="241"/>
      <c r="J393" s="242">
        <f>ROUND(I393*H393,2)</f>
        <v>0</v>
      </c>
      <c r="K393" s="238" t="s">
        <v>166</v>
      </c>
      <c r="L393" s="45"/>
      <c r="M393" s="243" t="s">
        <v>1</v>
      </c>
      <c r="N393" s="244" t="s">
        <v>44</v>
      </c>
      <c r="O393" s="92"/>
      <c r="P393" s="245">
        <f>O393*H393</f>
        <v>0</v>
      </c>
      <c r="Q393" s="245">
        <v>0</v>
      </c>
      <c r="R393" s="245">
        <f>Q393*H393</f>
        <v>0</v>
      </c>
      <c r="S393" s="245">
        <v>0.19</v>
      </c>
      <c r="T393" s="246">
        <f>S393*H393</f>
        <v>0.76000000000000001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7" t="s">
        <v>167</v>
      </c>
      <c r="AT393" s="247" t="s">
        <v>162</v>
      </c>
      <c r="AU393" s="247" t="s">
        <v>89</v>
      </c>
      <c r="AY393" s="18" t="s">
        <v>160</v>
      </c>
      <c r="BE393" s="248">
        <f>IF(N393="základní",J393,0)</f>
        <v>0</v>
      </c>
      <c r="BF393" s="248">
        <f>IF(N393="snížená",J393,0)</f>
        <v>0</v>
      </c>
      <c r="BG393" s="248">
        <f>IF(N393="zákl. přenesená",J393,0)</f>
        <v>0</v>
      </c>
      <c r="BH393" s="248">
        <f>IF(N393="sníž. přenesená",J393,0)</f>
        <v>0</v>
      </c>
      <c r="BI393" s="248">
        <f>IF(N393="nulová",J393,0)</f>
        <v>0</v>
      </c>
      <c r="BJ393" s="18" t="s">
        <v>87</v>
      </c>
      <c r="BK393" s="248">
        <f>ROUND(I393*H393,2)</f>
        <v>0</v>
      </c>
      <c r="BL393" s="18" t="s">
        <v>167</v>
      </c>
      <c r="BM393" s="247" t="s">
        <v>594</v>
      </c>
    </row>
    <row r="394" s="13" customFormat="1">
      <c r="A394" s="13"/>
      <c r="B394" s="249"/>
      <c r="C394" s="250"/>
      <c r="D394" s="251" t="s">
        <v>169</v>
      </c>
      <c r="E394" s="252" t="s">
        <v>1</v>
      </c>
      <c r="F394" s="253" t="s">
        <v>595</v>
      </c>
      <c r="G394" s="250"/>
      <c r="H394" s="252" t="s">
        <v>1</v>
      </c>
      <c r="I394" s="254"/>
      <c r="J394" s="250"/>
      <c r="K394" s="250"/>
      <c r="L394" s="255"/>
      <c r="M394" s="256"/>
      <c r="N394" s="257"/>
      <c r="O394" s="257"/>
      <c r="P394" s="257"/>
      <c r="Q394" s="257"/>
      <c r="R394" s="257"/>
      <c r="S394" s="257"/>
      <c r="T394" s="25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9" t="s">
        <v>169</v>
      </c>
      <c r="AU394" s="259" t="s">
        <v>89</v>
      </c>
      <c r="AV394" s="13" t="s">
        <v>87</v>
      </c>
      <c r="AW394" s="13" t="s">
        <v>34</v>
      </c>
      <c r="AX394" s="13" t="s">
        <v>79</v>
      </c>
      <c r="AY394" s="259" t="s">
        <v>160</v>
      </c>
    </row>
    <row r="395" s="14" customFormat="1">
      <c r="A395" s="14"/>
      <c r="B395" s="260"/>
      <c r="C395" s="261"/>
      <c r="D395" s="251" t="s">
        <v>169</v>
      </c>
      <c r="E395" s="262" t="s">
        <v>1</v>
      </c>
      <c r="F395" s="263" t="s">
        <v>596</v>
      </c>
      <c r="G395" s="261"/>
      <c r="H395" s="264">
        <v>4</v>
      </c>
      <c r="I395" s="265"/>
      <c r="J395" s="261"/>
      <c r="K395" s="261"/>
      <c r="L395" s="266"/>
      <c r="M395" s="267"/>
      <c r="N395" s="268"/>
      <c r="O395" s="268"/>
      <c r="P395" s="268"/>
      <c r="Q395" s="268"/>
      <c r="R395" s="268"/>
      <c r="S395" s="268"/>
      <c r="T395" s="26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0" t="s">
        <v>169</v>
      </c>
      <c r="AU395" s="270" t="s">
        <v>89</v>
      </c>
      <c r="AV395" s="14" t="s">
        <v>89</v>
      </c>
      <c r="AW395" s="14" t="s">
        <v>34</v>
      </c>
      <c r="AX395" s="14" t="s">
        <v>87</v>
      </c>
      <c r="AY395" s="270" t="s">
        <v>160</v>
      </c>
    </row>
    <row r="396" s="2" customFormat="1" ht="16.5" customHeight="1">
      <c r="A396" s="39"/>
      <c r="B396" s="40"/>
      <c r="C396" s="236" t="s">
        <v>597</v>
      </c>
      <c r="D396" s="236" t="s">
        <v>162</v>
      </c>
      <c r="E396" s="237" t="s">
        <v>598</v>
      </c>
      <c r="F396" s="238" t="s">
        <v>599</v>
      </c>
      <c r="G396" s="239" t="s">
        <v>203</v>
      </c>
      <c r="H396" s="240">
        <v>18</v>
      </c>
      <c r="I396" s="241"/>
      <c r="J396" s="242">
        <f>ROUND(I396*H396,2)</f>
        <v>0</v>
      </c>
      <c r="K396" s="238" t="s">
        <v>166</v>
      </c>
      <c r="L396" s="45"/>
      <c r="M396" s="243" t="s">
        <v>1</v>
      </c>
      <c r="N396" s="244" t="s">
        <v>44</v>
      </c>
      <c r="O396" s="92"/>
      <c r="P396" s="245">
        <f>O396*H396</f>
        <v>0</v>
      </c>
      <c r="Q396" s="245">
        <v>0</v>
      </c>
      <c r="R396" s="245">
        <f>Q396*H396</f>
        <v>0</v>
      </c>
      <c r="S396" s="245">
        <v>0.014</v>
      </c>
      <c r="T396" s="246">
        <f>S396*H396</f>
        <v>0.252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7" t="s">
        <v>167</v>
      </c>
      <c r="AT396" s="247" t="s">
        <v>162</v>
      </c>
      <c r="AU396" s="247" t="s">
        <v>89</v>
      </c>
      <c r="AY396" s="18" t="s">
        <v>160</v>
      </c>
      <c r="BE396" s="248">
        <f>IF(N396="základní",J396,0)</f>
        <v>0</v>
      </c>
      <c r="BF396" s="248">
        <f>IF(N396="snížená",J396,0)</f>
        <v>0</v>
      </c>
      <c r="BG396" s="248">
        <f>IF(N396="zákl. přenesená",J396,0)</f>
        <v>0</v>
      </c>
      <c r="BH396" s="248">
        <f>IF(N396="sníž. přenesená",J396,0)</f>
        <v>0</v>
      </c>
      <c r="BI396" s="248">
        <f>IF(N396="nulová",J396,0)</f>
        <v>0</v>
      </c>
      <c r="BJ396" s="18" t="s">
        <v>87</v>
      </c>
      <c r="BK396" s="248">
        <f>ROUND(I396*H396,2)</f>
        <v>0</v>
      </c>
      <c r="BL396" s="18" t="s">
        <v>167</v>
      </c>
      <c r="BM396" s="247" t="s">
        <v>600</v>
      </c>
    </row>
    <row r="397" s="14" customFormat="1">
      <c r="A397" s="14"/>
      <c r="B397" s="260"/>
      <c r="C397" s="261"/>
      <c r="D397" s="251" t="s">
        <v>169</v>
      </c>
      <c r="E397" s="262" t="s">
        <v>1</v>
      </c>
      <c r="F397" s="263" t="s">
        <v>601</v>
      </c>
      <c r="G397" s="261"/>
      <c r="H397" s="264">
        <v>10.5</v>
      </c>
      <c r="I397" s="265"/>
      <c r="J397" s="261"/>
      <c r="K397" s="261"/>
      <c r="L397" s="266"/>
      <c r="M397" s="267"/>
      <c r="N397" s="268"/>
      <c r="O397" s="268"/>
      <c r="P397" s="268"/>
      <c r="Q397" s="268"/>
      <c r="R397" s="268"/>
      <c r="S397" s="268"/>
      <c r="T397" s="26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0" t="s">
        <v>169</v>
      </c>
      <c r="AU397" s="270" t="s">
        <v>89</v>
      </c>
      <c r="AV397" s="14" t="s">
        <v>89</v>
      </c>
      <c r="AW397" s="14" t="s">
        <v>34</v>
      </c>
      <c r="AX397" s="14" t="s">
        <v>79</v>
      </c>
      <c r="AY397" s="270" t="s">
        <v>160</v>
      </c>
    </row>
    <row r="398" s="14" customFormat="1">
      <c r="A398" s="14"/>
      <c r="B398" s="260"/>
      <c r="C398" s="261"/>
      <c r="D398" s="251" t="s">
        <v>169</v>
      </c>
      <c r="E398" s="262" t="s">
        <v>1</v>
      </c>
      <c r="F398" s="263" t="s">
        <v>602</v>
      </c>
      <c r="G398" s="261"/>
      <c r="H398" s="264">
        <v>5.5</v>
      </c>
      <c r="I398" s="265"/>
      <c r="J398" s="261"/>
      <c r="K398" s="261"/>
      <c r="L398" s="266"/>
      <c r="M398" s="267"/>
      <c r="N398" s="268"/>
      <c r="O398" s="268"/>
      <c r="P398" s="268"/>
      <c r="Q398" s="268"/>
      <c r="R398" s="268"/>
      <c r="S398" s="268"/>
      <c r="T398" s="26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0" t="s">
        <v>169</v>
      </c>
      <c r="AU398" s="270" t="s">
        <v>89</v>
      </c>
      <c r="AV398" s="14" t="s">
        <v>89</v>
      </c>
      <c r="AW398" s="14" t="s">
        <v>34</v>
      </c>
      <c r="AX398" s="14" t="s">
        <v>79</v>
      </c>
      <c r="AY398" s="270" t="s">
        <v>160</v>
      </c>
    </row>
    <row r="399" s="14" customFormat="1">
      <c r="A399" s="14"/>
      <c r="B399" s="260"/>
      <c r="C399" s="261"/>
      <c r="D399" s="251" t="s">
        <v>169</v>
      </c>
      <c r="E399" s="262" t="s">
        <v>1</v>
      </c>
      <c r="F399" s="263" t="s">
        <v>603</v>
      </c>
      <c r="G399" s="261"/>
      <c r="H399" s="264">
        <v>2</v>
      </c>
      <c r="I399" s="265"/>
      <c r="J399" s="261"/>
      <c r="K399" s="261"/>
      <c r="L399" s="266"/>
      <c r="M399" s="267"/>
      <c r="N399" s="268"/>
      <c r="O399" s="268"/>
      <c r="P399" s="268"/>
      <c r="Q399" s="268"/>
      <c r="R399" s="268"/>
      <c r="S399" s="268"/>
      <c r="T399" s="26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0" t="s">
        <v>169</v>
      </c>
      <c r="AU399" s="270" t="s">
        <v>89</v>
      </c>
      <c r="AV399" s="14" t="s">
        <v>89</v>
      </c>
      <c r="AW399" s="14" t="s">
        <v>34</v>
      </c>
      <c r="AX399" s="14" t="s">
        <v>79</v>
      </c>
      <c r="AY399" s="270" t="s">
        <v>160</v>
      </c>
    </row>
    <row r="400" s="15" customFormat="1">
      <c r="A400" s="15"/>
      <c r="B400" s="281"/>
      <c r="C400" s="282"/>
      <c r="D400" s="251" t="s">
        <v>169</v>
      </c>
      <c r="E400" s="283" t="s">
        <v>1</v>
      </c>
      <c r="F400" s="284" t="s">
        <v>234</v>
      </c>
      <c r="G400" s="282"/>
      <c r="H400" s="285">
        <v>18</v>
      </c>
      <c r="I400" s="286"/>
      <c r="J400" s="282"/>
      <c r="K400" s="282"/>
      <c r="L400" s="287"/>
      <c r="M400" s="288"/>
      <c r="N400" s="289"/>
      <c r="O400" s="289"/>
      <c r="P400" s="289"/>
      <c r="Q400" s="289"/>
      <c r="R400" s="289"/>
      <c r="S400" s="289"/>
      <c r="T400" s="29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91" t="s">
        <v>169</v>
      </c>
      <c r="AU400" s="291" t="s">
        <v>89</v>
      </c>
      <c r="AV400" s="15" t="s">
        <v>167</v>
      </c>
      <c r="AW400" s="15" t="s">
        <v>34</v>
      </c>
      <c r="AX400" s="15" t="s">
        <v>87</v>
      </c>
      <c r="AY400" s="291" t="s">
        <v>160</v>
      </c>
    </row>
    <row r="401" s="2" customFormat="1" ht="16.5" customHeight="1">
      <c r="A401" s="39"/>
      <c r="B401" s="40"/>
      <c r="C401" s="236" t="s">
        <v>604</v>
      </c>
      <c r="D401" s="236" t="s">
        <v>162</v>
      </c>
      <c r="E401" s="237" t="s">
        <v>605</v>
      </c>
      <c r="F401" s="238" t="s">
        <v>606</v>
      </c>
      <c r="G401" s="239" t="s">
        <v>203</v>
      </c>
      <c r="H401" s="240">
        <v>46.600000000000001</v>
      </c>
      <c r="I401" s="241"/>
      <c r="J401" s="242">
        <f>ROUND(I401*H401,2)</f>
        <v>0</v>
      </c>
      <c r="K401" s="238" t="s">
        <v>166</v>
      </c>
      <c r="L401" s="45"/>
      <c r="M401" s="243" t="s">
        <v>1</v>
      </c>
      <c r="N401" s="244" t="s">
        <v>44</v>
      </c>
      <c r="O401" s="92"/>
      <c r="P401" s="245">
        <f>O401*H401</f>
        <v>0</v>
      </c>
      <c r="Q401" s="245">
        <v>0</v>
      </c>
      <c r="R401" s="245">
        <f>Q401*H401</f>
        <v>0</v>
      </c>
      <c r="S401" s="245">
        <v>0.042999999999999997</v>
      </c>
      <c r="T401" s="246">
        <f>S401*H401</f>
        <v>2.0038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7" t="s">
        <v>167</v>
      </c>
      <c r="AT401" s="247" t="s">
        <v>162</v>
      </c>
      <c r="AU401" s="247" t="s">
        <v>89</v>
      </c>
      <c r="AY401" s="18" t="s">
        <v>160</v>
      </c>
      <c r="BE401" s="248">
        <f>IF(N401="základní",J401,0)</f>
        <v>0</v>
      </c>
      <c r="BF401" s="248">
        <f>IF(N401="snížená",J401,0)</f>
        <v>0</v>
      </c>
      <c r="BG401" s="248">
        <f>IF(N401="zákl. přenesená",J401,0)</f>
        <v>0</v>
      </c>
      <c r="BH401" s="248">
        <f>IF(N401="sníž. přenesená",J401,0)</f>
        <v>0</v>
      </c>
      <c r="BI401" s="248">
        <f>IF(N401="nulová",J401,0)</f>
        <v>0</v>
      </c>
      <c r="BJ401" s="18" t="s">
        <v>87</v>
      </c>
      <c r="BK401" s="248">
        <f>ROUND(I401*H401,2)</f>
        <v>0</v>
      </c>
      <c r="BL401" s="18" t="s">
        <v>167</v>
      </c>
      <c r="BM401" s="247" t="s">
        <v>607</v>
      </c>
    </row>
    <row r="402" s="14" customFormat="1">
      <c r="A402" s="14"/>
      <c r="B402" s="260"/>
      <c r="C402" s="261"/>
      <c r="D402" s="251" t="s">
        <v>169</v>
      </c>
      <c r="E402" s="262" t="s">
        <v>1</v>
      </c>
      <c r="F402" s="263" t="s">
        <v>608</v>
      </c>
      <c r="G402" s="261"/>
      <c r="H402" s="264">
        <v>19.550000000000001</v>
      </c>
      <c r="I402" s="265"/>
      <c r="J402" s="261"/>
      <c r="K402" s="261"/>
      <c r="L402" s="266"/>
      <c r="M402" s="267"/>
      <c r="N402" s="268"/>
      <c r="O402" s="268"/>
      <c r="P402" s="268"/>
      <c r="Q402" s="268"/>
      <c r="R402" s="268"/>
      <c r="S402" s="268"/>
      <c r="T402" s="26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0" t="s">
        <v>169</v>
      </c>
      <c r="AU402" s="270" t="s">
        <v>89</v>
      </c>
      <c r="AV402" s="14" t="s">
        <v>89</v>
      </c>
      <c r="AW402" s="14" t="s">
        <v>34</v>
      </c>
      <c r="AX402" s="14" t="s">
        <v>79</v>
      </c>
      <c r="AY402" s="270" t="s">
        <v>160</v>
      </c>
    </row>
    <row r="403" s="14" customFormat="1">
      <c r="A403" s="14"/>
      <c r="B403" s="260"/>
      <c r="C403" s="261"/>
      <c r="D403" s="251" t="s">
        <v>169</v>
      </c>
      <c r="E403" s="262" t="s">
        <v>1</v>
      </c>
      <c r="F403" s="263" t="s">
        <v>609</v>
      </c>
      <c r="G403" s="261"/>
      <c r="H403" s="264">
        <v>21.850000000000001</v>
      </c>
      <c r="I403" s="265"/>
      <c r="J403" s="261"/>
      <c r="K403" s="261"/>
      <c r="L403" s="266"/>
      <c r="M403" s="267"/>
      <c r="N403" s="268"/>
      <c r="O403" s="268"/>
      <c r="P403" s="268"/>
      <c r="Q403" s="268"/>
      <c r="R403" s="268"/>
      <c r="S403" s="268"/>
      <c r="T403" s="26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0" t="s">
        <v>169</v>
      </c>
      <c r="AU403" s="270" t="s">
        <v>89</v>
      </c>
      <c r="AV403" s="14" t="s">
        <v>89</v>
      </c>
      <c r="AW403" s="14" t="s">
        <v>34</v>
      </c>
      <c r="AX403" s="14" t="s">
        <v>79</v>
      </c>
      <c r="AY403" s="270" t="s">
        <v>160</v>
      </c>
    </row>
    <row r="404" s="14" customFormat="1">
      <c r="A404" s="14"/>
      <c r="B404" s="260"/>
      <c r="C404" s="261"/>
      <c r="D404" s="251" t="s">
        <v>169</v>
      </c>
      <c r="E404" s="262" t="s">
        <v>1</v>
      </c>
      <c r="F404" s="263" t="s">
        <v>610</v>
      </c>
      <c r="G404" s="261"/>
      <c r="H404" s="264">
        <v>5.2000000000000002</v>
      </c>
      <c r="I404" s="265"/>
      <c r="J404" s="261"/>
      <c r="K404" s="261"/>
      <c r="L404" s="266"/>
      <c r="M404" s="267"/>
      <c r="N404" s="268"/>
      <c r="O404" s="268"/>
      <c r="P404" s="268"/>
      <c r="Q404" s="268"/>
      <c r="R404" s="268"/>
      <c r="S404" s="268"/>
      <c r="T404" s="26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0" t="s">
        <v>169</v>
      </c>
      <c r="AU404" s="270" t="s">
        <v>89</v>
      </c>
      <c r="AV404" s="14" t="s">
        <v>89</v>
      </c>
      <c r="AW404" s="14" t="s">
        <v>34</v>
      </c>
      <c r="AX404" s="14" t="s">
        <v>79</v>
      </c>
      <c r="AY404" s="270" t="s">
        <v>160</v>
      </c>
    </row>
    <row r="405" s="15" customFormat="1">
      <c r="A405" s="15"/>
      <c r="B405" s="281"/>
      <c r="C405" s="282"/>
      <c r="D405" s="251" t="s">
        <v>169</v>
      </c>
      <c r="E405" s="283" t="s">
        <v>1</v>
      </c>
      <c r="F405" s="284" t="s">
        <v>234</v>
      </c>
      <c r="G405" s="282"/>
      <c r="H405" s="285">
        <v>46.600000000000001</v>
      </c>
      <c r="I405" s="286"/>
      <c r="J405" s="282"/>
      <c r="K405" s="282"/>
      <c r="L405" s="287"/>
      <c r="M405" s="288"/>
      <c r="N405" s="289"/>
      <c r="O405" s="289"/>
      <c r="P405" s="289"/>
      <c r="Q405" s="289"/>
      <c r="R405" s="289"/>
      <c r="S405" s="289"/>
      <c r="T405" s="290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91" t="s">
        <v>169</v>
      </c>
      <c r="AU405" s="291" t="s">
        <v>89</v>
      </c>
      <c r="AV405" s="15" t="s">
        <v>167</v>
      </c>
      <c r="AW405" s="15" t="s">
        <v>34</v>
      </c>
      <c r="AX405" s="15" t="s">
        <v>87</v>
      </c>
      <c r="AY405" s="291" t="s">
        <v>160</v>
      </c>
    </row>
    <row r="406" s="12" customFormat="1" ht="22.8" customHeight="1">
      <c r="A406" s="12"/>
      <c r="B406" s="220"/>
      <c r="C406" s="221"/>
      <c r="D406" s="222" t="s">
        <v>78</v>
      </c>
      <c r="E406" s="234" t="s">
        <v>611</v>
      </c>
      <c r="F406" s="234" t="s">
        <v>612</v>
      </c>
      <c r="G406" s="221"/>
      <c r="H406" s="221"/>
      <c r="I406" s="224"/>
      <c r="J406" s="235">
        <f>BK406</f>
        <v>0</v>
      </c>
      <c r="K406" s="221"/>
      <c r="L406" s="226"/>
      <c r="M406" s="227"/>
      <c r="N406" s="228"/>
      <c r="O406" s="228"/>
      <c r="P406" s="229">
        <f>SUM(P407:P417)</f>
        <v>0</v>
      </c>
      <c r="Q406" s="228"/>
      <c r="R406" s="229">
        <f>SUM(R407:R417)</f>
        <v>0</v>
      </c>
      <c r="S406" s="228"/>
      <c r="T406" s="230">
        <f>SUM(T407:T417)</f>
        <v>0.42380000000000001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31" t="s">
        <v>87</v>
      </c>
      <c r="AT406" s="232" t="s">
        <v>78</v>
      </c>
      <c r="AU406" s="232" t="s">
        <v>87</v>
      </c>
      <c r="AY406" s="231" t="s">
        <v>160</v>
      </c>
      <c r="BK406" s="233">
        <f>SUM(BK407:BK417)</f>
        <v>0</v>
      </c>
    </row>
    <row r="407" s="2" customFormat="1" ht="16.5" customHeight="1">
      <c r="A407" s="39"/>
      <c r="B407" s="40"/>
      <c r="C407" s="236" t="s">
        <v>613</v>
      </c>
      <c r="D407" s="236" t="s">
        <v>162</v>
      </c>
      <c r="E407" s="237" t="s">
        <v>614</v>
      </c>
      <c r="F407" s="238" t="s">
        <v>615</v>
      </c>
      <c r="G407" s="239" t="s">
        <v>363</v>
      </c>
      <c r="H407" s="240">
        <v>6.2000000000000002</v>
      </c>
      <c r="I407" s="241"/>
      <c r="J407" s="242">
        <f>ROUND(I407*H407,2)</f>
        <v>0</v>
      </c>
      <c r="K407" s="238" t="s">
        <v>166</v>
      </c>
      <c r="L407" s="45"/>
      <c r="M407" s="243" t="s">
        <v>1</v>
      </c>
      <c r="N407" s="244" t="s">
        <v>44</v>
      </c>
      <c r="O407" s="92"/>
      <c r="P407" s="245">
        <f>O407*H407</f>
        <v>0</v>
      </c>
      <c r="Q407" s="245">
        <v>0</v>
      </c>
      <c r="R407" s="245">
        <f>Q407*H407</f>
        <v>0</v>
      </c>
      <c r="S407" s="245">
        <v>0.0089999999999999993</v>
      </c>
      <c r="T407" s="246">
        <f>S407*H407</f>
        <v>0.055799999999999995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7" t="s">
        <v>167</v>
      </c>
      <c r="AT407" s="247" t="s">
        <v>162</v>
      </c>
      <c r="AU407" s="247" t="s">
        <v>89</v>
      </c>
      <c r="AY407" s="18" t="s">
        <v>160</v>
      </c>
      <c r="BE407" s="248">
        <f>IF(N407="základní",J407,0)</f>
        <v>0</v>
      </c>
      <c r="BF407" s="248">
        <f>IF(N407="snížená",J407,0)</f>
        <v>0</v>
      </c>
      <c r="BG407" s="248">
        <f>IF(N407="zákl. přenesená",J407,0)</f>
        <v>0</v>
      </c>
      <c r="BH407" s="248">
        <f>IF(N407="sníž. přenesená",J407,0)</f>
        <v>0</v>
      </c>
      <c r="BI407" s="248">
        <f>IF(N407="nulová",J407,0)</f>
        <v>0</v>
      </c>
      <c r="BJ407" s="18" t="s">
        <v>87</v>
      </c>
      <c r="BK407" s="248">
        <f>ROUND(I407*H407,2)</f>
        <v>0</v>
      </c>
      <c r="BL407" s="18" t="s">
        <v>167</v>
      </c>
      <c r="BM407" s="247" t="s">
        <v>616</v>
      </c>
    </row>
    <row r="408" s="13" customFormat="1">
      <c r="A408" s="13"/>
      <c r="B408" s="249"/>
      <c r="C408" s="250"/>
      <c r="D408" s="251" t="s">
        <v>169</v>
      </c>
      <c r="E408" s="252" t="s">
        <v>1</v>
      </c>
      <c r="F408" s="253" t="s">
        <v>617</v>
      </c>
      <c r="G408" s="250"/>
      <c r="H408" s="252" t="s">
        <v>1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9" t="s">
        <v>169</v>
      </c>
      <c r="AU408" s="259" t="s">
        <v>89</v>
      </c>
      <c r="AV408" s="13" t="s">
        <v>87</v>
      </c>
      <c r="AW408" s="13" t="s">
        <v>34</v>
      </c>
      <c r="AX408" s="13" t="s">
        <v>79</v>
      </c>
      <c r="AY408" s="259" t="s">
        <v>160</v>
      </c>
    </row>
    <row r="409" s="14" customFormat="1">
      <c r="A409" s="14"/>
      <c r="B409" s="260"/>
      <c r="C409" s="261"/>
      <c r="D409" s="251" t="s">
        <v>169</v>
      </c>
      <c r="E409" s="262" t="s">
        <v>1</v>
      </c>
      <c r="F409" s="263" t="s">
        <v>618</v>
      </c>
      <c r="G409" s="261"/>
      <c r="H409" s="264">
        <v>6.2000000000000002</v>
      </c>
      <c r="I409" s="265"/>
      <c r="J409" s="261"/>
      <c r="K409" s="261"/>
      <c r="L409" s="266"/>
      <c r="M409" s="267"/>
      <c r="N409" s="268"/>
      <c r="O409" s="268"/>
      <c r="P409" s="268"/>
      <c r="Q409" s="268"/>
      <c r="R409" s="268"/>
      <c r="S409" s="268"/>
      <c r="T409" s="26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0" t="s">
        <v>169</v>
      </c>
      <c r="AU409" s="270" t="s">
        <v>89</v>
      </c>
      <c r="AV409" s="14" t="s">
        <v>89</v>
      </c>
      <c r="AW409" s="14" t="s">
        <v>34</v>
      </c>
      <c r="AX409" s="14" t="s">
        <v>87</v>
      </c>
      <c r="AY409" s="270" t="s">
        <v>160</v>
      </c>
    </row>
    <row r="410" s="2" customFormat="1" ht="16.5" customHeight="1">
      <c r="A410" s="39"/>
      <c r="B410" s="40"/>
      <c r="C410" s="236" t="s">
        <v>619</v>
      </c>
      <c r="D410" s="236" t="s">
        <v>162</v>
      </c>
      <c r="E410" s="237" t="s">
        <v>620</v>
      </c>
      <c r="F410" s="238" t="s">
        <v>621</v>
      </c>
      <c r="G410" s="239" t="s">
        <v>363</v>
      </c>
      <c r="H410" s="240">
        <v>8</v>
      </c>
      <c r="I410" s="241"/>
      <c r="J410" s="242">
        <f>ROUND(I410*H410,2)</f>
        <v>0</v>
      </c>
      <c r="K410" s="238" t="s">
        <v>166</v>
      </c>
      <c r="L410" s="45"/>
      <c r="M410" s="243" t="s">
        <v>1</v>
      </c>
      <c r="N410" s="244" t="s">
        <v>44</v>
      </c>
      <c r="O410" s="92"/>
      <c r="P410" s="245">
        <f>O410*H410</f>
        <v>0</v>
      </c>
      <c r="Q410" s="245">
        <v>0</v>
      </c>
      <c r="R410" s="245">
        <f>Q410*H410</f>
        <v>0</v>
      </c>
      <c r="S410" s="245">
        <v>0.045999999999999999</v>
      </c>
      <c r="T410" s="246">
        <f>S410*H410</f>
        <v>0.36799999999999999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7" t="s">
        <v>167</v>
      </c>
      <c r="AT410" s="247" t="s">
        <v>162</v>
      </c>
      <c r="AU410" s="247" t="s">
        <v>89</v>
      </c>
      <c r="AY410" s="18" t="s">
        <v>160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18" t="s">
        <v>87</v>
      </c>
      <c r="BK410" s="248">
        <f>ROUND(I410*H410,2)</f>
        <v>0</v>
      </c>
      <c r="BL410" s="18" t="s">
        <v>167</v>
      </c>
      <c r="BM410" s="247" t="s">
        <v>622</v>
      </c>
    </row>
    <row r="411" s="13" customFormat="1">
      <c r="A411" s="13"/>
      <c r="B411" s="249"/>
      <c r="C411" s="250"/>
      <c r="D411" s="251" t="s">
        <v>169</v>
      </c>
      <c r="E411" s="252" t="s">
        <v>1</v>
      </c>
      <c r="F411" s="253" t="s">
        <v>623</v>
      </c>
      <c r="G411" s="250"/>
      <c r="H411" s="252" t="s">
        <v>1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9" t="s">
        <v>169</v>
      </c>
      <c r="AU411" s="259" t="s">
        <v>89</v>
      </c>
      <c r="AV411" s="13" t="s">
        <v>87</v>
      </c>
      <c r="AW411" s="13" t="s">
        <v>34</v>
      </c>
      <c r="AX411" s="13" t="s">
        <v>79</v>
      </c>
      <c r="AY411" s="259" t="s">
        <v>160</v>
      </c>
    </row>
    <row r="412" s="14" customFormat="1">
      <c r="A412" s="14"/>
      <c r="B412" s="260"/>
      <c r="C412" s="261"/>
      <c r="D412" s="251" t="s">
        <v>169</v>
      </c>
      <c r="E412" s="262" t="s">
        <v>1</v>
      </c>
      <c r="F412" s="263" t="s">
        <v>624</v>
      </c>
      <c r="G412" s="261"/>
      <c r="H412" s="264">
        <v>8</v>
      </c>
      <c r="I412" s="265"/>
      <c r="J412" s="261"/>
      <c r="K412" s="261"/>
      <c r="L412" s="266"/>
      <c r="M412" s="267"/>
      <c r="N412" s="268"/>
      <c r="O412" s="268"/>
      <c r="P412" s="268"/>
      <c r="Q412" s="268"/>
      <c r="R412" s="268"/>
      <c r="S412" s="268"/>
      <c r="T412" s="26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0" t="s">
        <v>169</v>
      </c>
      <c r="AU412" s="270" t="s">
        <v>89</v>
      </c>
      <c r="AV412" s="14" t="s">
        <v>89</v>
      </c>
      <c r="AW412" s="14" t="s">
        <v>34</v>
      </c>
      <c r="AX412" s="14" t="s">
        <v>87</v>
      </c>
      <c r="AY412" s="270" t="s">
        <v>160</v>
      </c>
    </row>
    <row r="413" s="2" customFormat="1" ht="16.5" customHeight="1">
      <c r="A413" s="39"/>
      <c r="B413" s="40"/>
      <c r="C413" s="236" t="s">
        <v>625</v>
      </c>
      <c r="D413" s="236" t="s">
        <v>162</v>
      </c>
      <c r="E413" s="237" t="s">
        <v>626</v>
      </c>
      <c r="F413" s="238" t="s">
        <v>627</v>
      </c>
      <c r="G413" s="239" t="s">
        <v>363</v>
      </c>
      <c r="H413" s="240">
        <v>20</v>
      </c>
      <c r="I413" s="241"/>
      <c r="J413" s="242">
        <f>ROUND(I413*H413,2)</f>
        <v>0</v>
      </c>
      <c r="K413" s="238" t="s">
        <v>1</v>
      </c>
      <c r="L413" s="45"/>
      <c r="M413" s="243" t="s">
        <v>1</v>
      </c>
      <c r="N413" s="244" t="s">
        <v>44</v>
      </c>
      <c r="O413" s="92"/>
      <c r="P413" s="245">
        <f>O413*H413</f>
        <v>0</v>
      </c>
      <c r="Q413" s="245">
        <v>0</v>
      </c>
      <c r="R413" s="245">
        <f>Q413*H413</f>
        <v>0</v>
      </c>
      <c r="S413" s="245">
        <v>0</v>
      </c>
      <c r="T413" s="246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7" t="s">
        <v>167</v>
      </c>
      <c r="AT413" s="247" t="s">
        <v>162</v>
      </c>
      <c r="AU413" s="247" t="s">
        <v>89</v>
      </c>
      <c r="AY413" s="18" t="s">
        <v>160</v>
      </c>
      <c r="BE413" s="248">
        <f>IF(N413="základní",J413,0)</f>
        <v>0</v>
      </c>
      <c r="BF413" s="248">
        <f>IF(N413="snížená",J413,0)</f>
        <v>0</v>
      </c>
      <c r="BG413" s="248">
        <f>IF(N413="zákl. přenesená",J413,0)</f>
        <v>0</v>
      </c>
      <c r="BH413" s="248">
        <f>IF(N413="sníž. přenesená",J413,0)</f>
        <v>0</v>
      </c>
      <c r="BI413" s="248">
        <f>IF(N413="nulová",J413,0)</f>
        <v>0</v>
      </c>
      <c r="BJ413" s="18" t="s">
        <v>87</v>
      </c>
      <c r="BK413" s="248">
        <f>ROUND(I413*H413,2)</f>
        <v>0</v>
      </c>
      <c r="BL413" s="18" t="s">
        <v>167</v>
      </c>
      <c r="BM413" s="247" t="s">
        <v>628</v>
      </c>
    </row>
    <row r="414" s="14" customFormat="1">
      <c r="A414" s="14"/>
      <c r="B414" s="260"/>
      <c r="C414" s="261"/>
      <c r="D414" s="251" t="s">
        <v>169</v>
      </c>
      <c r="E414" s="262" t="s">
        <v>1</v>
      </c>
      <c r="F414" s="263" t="s">
        <v>629</v>
      </c>
      <c r="G414" s="261"/>
      <c r="H414" s="264">
        <v>6.7999999999999998</v>
      </c>
      <c r="I414" s="265"/>
      <c r="J414" s="261"/>
      <c r="K414" s="261"/>
      <c r="L414" s="266"/>
      <c r="M414" s="267"/>
      <c r="N414" s="268"/>
      <c r="O414" s="268"/>
      <c r="P414" s="268"/>
      <c r="Q414" s="268"/>
      <c r="R414" s="268"/>
      <c r="S414" s="268"/>
      <c r="T414" s="26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0" t="s">
        <v>169</v>
      </c>
      <c r="AU414" s="270" t="s">
        <v>89</v>
      </c>
      <c r="AV414" s="14" t="s">
        <v>89</v>
      </c>
      <c r="AW414" s="14" t="s">
        <v>34</v>
      </c>
      <c r="AX414" s="14" t="s">
        <v>79</v>
      </c>
      <c r="AY414" s="270" t="s">
        <v>160</v>
      </c>
    </row>
    <row r="415" s="14" customFormat="1">
      <c r="A415" s="14"/>
      <c r="B415" s="260"/>
      <c r="C415" s="261"/>
      <c r="D415" s="251" t="s">
        <v>169</v>
      </c>
      <c r="E415" s="262" t="s">
        <v>1</v>
      </c>
      <c r="F415" s="263" t="s">
        <v>630</v>
      </c>
      <c r="G415" s="261"/>
      <c r="H415" s="264">
        <v>11.6</v>
      </c>
      <c r="I415" s="265"/>
      <c r="J415" s="261"/>
      <c r="K415" s="261"/>
      <c r="L415" s="266"/>
      <c r="M415" s="267"/>
      <c r="N415" s="268"/>
      <c r="O415" s="268"/>
      <c r="P415" s="268"/>
      <c r="Q415" s="268"/>
      <c r="R415" s="268"/>
      <c r="S415" s="268"/>
      <c r="T415" s="26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0" t="s">
        <v>169</v>
      </c>
      <c r="AU415" s="270" t="s">
        <v>89</v>
      </c>
      <c r="AV415" s="14" t="s">
        <v>89</v>
      </c>
      <c r="AW415" s="14" t="s">
        <v>34</v>
      </c>
      <c r="AX415" s="14" t="s">
        <v>79</v>
      </c>
      <c r="AY415" s="270" t="s">
        <v>160</v>
      </c>
    </row>
    <row r="416" s="14" customFormat="1">
      <c r="A416" s="14"/>
      <c r="B416" s="260"/>
      <c r="C416" s="261"/>
      <c r="D416" s="251" t="s">
        <v>169</v>
      </c>
      <c r="E416" s="262" t="s">
        <v>1</v>
      </c>
      <c r="F416" s="263" t="s">
        <v>631</v>
      </c>
      <c r="G416" s="261"/>
      <c r="H416" s="264">
        <v>1.6000000000000001</v>
      </c>
      <c r="I416" s="265"/>
      <c r="J416" s="261"/>
      <c r="K416" s="261"/>
      <c r="L416" s="266"/>
      <c r="M416" s="267"/>
      <c r="N416" s="268"/>
      <c r="O416" s="268"/>
      <c r="P416" s="268"/>
      <c r="Q416" s="268"/>
      <c r="R416" s="268"/>
      <c r="S416" s="268"/>
      <c r="T416" s="26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0" t="s">
        <v>169</v>
      </c>
      <c r="AU416" s="270" t="s">
        <v>89</v>
      </c>
      <c r="AV416" s="14" t="s">
        <v>89</v>
      </c>
      <c r="AW416" s="14" t="s">
        <v>34</v>
      </c>
      <c r="AX416" s="14" t="s">
        <v>79</v>
      </c>
      <c r="AY416" s="270" t="s">
        <v>160</v>
      </c>
    </row>
    <row r="417" s="15" customFormat="1">
      <c r="A417" s="15"/>
      <c r="B417" s="281"/>
      <c r="C417" s="282"/>
      <c r="D417" s="251" t="s">
        <v>169</v>
      </c>
      <c r="E417" s="283" t="s">
        <v>1</v>
      </c>
      <c r="F417" s="284" t="s">
        <v>234</v>
      </c>
      <c r="G417" s="282"/>
      <c r="H417" s="285">
        <v>20</v>
      </c>
      <c r="I417" s="286"/>
      <c r="J417" s="282"/>
      <c r="K417" s="282"/>
      <c r="L417" s="287"/>
      <c r="M417" s="288"/>
      <c r="N417" s="289"/>
      <c r="O417" s="289"/>
      <c r="P417" s="289"/>
      <c r="Q417" s="289"/>
      <c r="R417" s="289"/>
      <c r="S417" s="289"/>
      <c r="T417" s="290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91" t="s">
        <v>169</v>
      </c>
      <c r="AU417" s="291" t="s">
        <v>89</v>
      </c>
      <c r="AV417" s="15" t="s">
        <v>167</v>
      </c>
      <c r="AW417" s="15" t="s">
        <v>34</v>
      </c>
      <c r="AX417" s="15" t="s">
        <v>87</v>
      </c>
      <c r="AY417" s="291" t="s">
        <v>160</v>
      </c>
    </row>
    <row r="418" s="12" customFormat="1" ht="22.8" customHeight="1">
      <c r="A418" s="12"/>
      <c r="B418" s="220"/>
      <c r="C418" s="221"/>
      <c r="D418" s="222" t="s">
        <v>78</v>
      </c>
      <c r="E418" s="234" t="s">
        <v>632</v>
      </c>
      <c r="F418" s="234" t="s">
        <v>633</v>
      </c>
      <c r="G418" s="221"/>
      <c r="H418" s="221"/>
      <c r="I418" s="224"/>
      <c r="J418" s="235">
        <f>BK418</f>
        <v>0</v>
      </c>
      <c r="K418" s="221"/>
      <c r="L418" s="226"/>
      <c r="M418" s="227"/>
      <c r="N418" s="228"/>
      <c r="O418" s="228"/>
      <c r="P418" s="229">
        <f>SUM(P419:P424)</f>
        <v>0</v>
      </c>
      <c r="Q418" s="228"/>
      <c r="R418" s="229">
        <f>SUM(R419:R424)</f>
        <v>0</v>
      </c>
      <c r="S418" s="228"/>
      <c r="T418" s="230">
        <f>SUM(T419:T424)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31" t="s">
        <v>87</v>
      </c>
      <c r="AT418" s="232" t="s">
        <v>78</v>
      </c>
      <c r="AU418" s="232" t="s">
        <v>87</v>
      </c>
      <c r="AY418" s="231" t="s">
        <v>160</v>
      </c>
      <c r="BK418" s="233">
        <f>SUM(BK419:BK424)</f>
        <v>0</v>
      </c>
    </row>
    <row r="419" s="2" customFormat="1" ht="16.5" customHeight="1">
      <c r="A419" s="39"/>
      <c r="B419" s="40"/>
      <c r="C419" s="236" t="s">
        <v>634</v>
      </c>
      <c r="D419" s="236" t="s">
        <v>162</v>
      </c>
      <c r="E419" s="237" t="s">
        <v>635</v>
      </c>
      <c r="F419" s="238" t="s">
        <v>636</v>
      </c>
      <c r="G419" s="239" t="s">
        <v>197</v>
      </c>
      <c r="H419" s="240">
        <v>137.44499999999999</v>
      </c>
      <c r="I419" s="241"/>
      <c r="J419" s="242">
        <f>ROUND(I419*H419,2)</f>
        <v>0</v>
      </c>
      <c r="K419" s="238" t="s">
        <v>166</v>
      </c>
      <c r="L419" s="45"/>
      <c r="M419" s="243" t="s">
        <v>1</v>
      </c>
      <c r="N419" s="244" t="s">
        <v>44</v>
      </c>
      <c r="O419" s="92"/>
      <c r="P419" s="245">
        <f>O419*H419</f>
        <v>0</v>
      </c>
      <c r="Q419" s="245">
        <v>0</v>
      </c>
      <c r="R419" s="245">
        <f>Q419*H419</f>
        <v>0</v>
      </c>
      <c r="S419" s="245">
        <v>0</v>
      </c>
      <c r="T419" s="246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7" t="s">
        <v>167</v>
      </c>
      <c r="AT419" s="247" t="s">
        <v>162</v>
      </c>
      <c r="AU419" s="247" t="s">
        <v>89</v>
      </c>
      <c r="AY419" s="18" t="s">
        <v>160</v>
      </c>
      <c r="BE419" s="248">
        <f>IF(N419="základní",J419,0)</f>
        <v>0</v>
      </c>
      <c r="BF419" s="248">
        <f>IF(N419="snížená",J419,0)</f>
        <v>0</v>
      </c>
      <c r="BG419" s="248">
        <f>IF(N419="zákl. přenesená",J419,0)</f>
        <v>0</v>
      </c>
      <c r="BH419" s="248">
        <f>IF(N419="sníž. přenesená",J419,0)</f>
        <v>0</v>
      </c>
      <c r="BI419" s="248">
        <f>IF(N419="nulová",J419,0)</f>
        <v>0</v>
      </c>
      <c r="BJ419" s="18" t="s">
        <v>87</v>
      </c>
      <c r="BK419" s="248">
        <f>ROUND(I419*H419,2)</f>
        <v>0</v>
      </c>
      <c r="BL419" s="18" t="s">
        <v>167</v>
      </c>
      <c r="BM419" s="247" t="s">
        <v>637</v>
      </c>
    </row>
    <row r="420" s="2" customFormat="1" ht="16.5" customHeight="1">
      <c r="A420" s="39"/>
      <c r="B420" s="40"/>
      <c r="C420" s="236" t="s">
        <v>638</v>
      </c>
      <c r="D420" s="236" t="s">
        <v>162</v>
      </c>
      <c r="E420" s="237" t="s">
        <v>639</v>
      </c>
      <c r="F420" s="238" t="s">
        <v>640</v>
      </c>
      <c r="G420" s="239" t="s">
        <v>197</v>
      </c>
      <c r="H420" s="240">
        <v>14.116</v>
      </c>
      <c r="I420" s="241"/>
      <c r="J420" s="242">
        <f>ROUND(I420*H420,2)</f>
        <v>0</v>
      </c>
      <c r="K420" s="238" t="s">
        <v>166</v>
      </c>
      <c r="L420" s="45"/>
      <c r="M420" s="243" t="s">
        <v>1</v>
      </c>
      <c r="N420" s="244" t="s">
        <v>44</v>
      </c>
      <c r="O420" s="92"/>
      <c r="P420" s="245">
        <f>O420*H420</f>
        <v>0</v>
      </c>
      <c r="Q420" s="245">
        <v>0</v>
      </c>
      <c r="R420" s="245">
        <f>Q420*H420</f>
        <v>0</v>
      </c>
      <c r="S420" s="245">
        <v>0</v>
      </c>
      <c r="T420" s="246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7" t="s">
        <v>167</v>
      </c>
      <c r="AT420" s="247" t="s">
        <v>162</v>
      </c>
      <c r="AU420" s="247" t="s">
        <v>89</v>
      </c>
      <c r="AY420" s="18" t="s">
        <v>160</v>
      </c>
      <c r="BE420" s="248">
        <f>IF(N420="základní",J420,0)</f>
        <v>0</v>
      </c>
      <c r="BF420" s="248">
        <f>IF(N420="snížená",J420,0)</f>
        <v>0</v>
      </c>
      <c r="BG420" s="248">
        <f>IF(N420="zákl. přenesená",J420,0)</f>
        <v>0</v>
      </c>
      <c r="BH420" s="248">
        <f>IF(N420="sníž. přenesená",J420,0)</f>
        <v>0</v>
      </c>
      <c r="BI420" s="248">
        <f>IF(N420="nulová",J420,0)</f>
        <v>0</v>
      </c>
      <c r="BJ420" s="18" t="s">
        <v>87</v>
      </c>
      <c r="BK420" s="248">
        <f>ROUND(I420*H420,2)</f>
        <v>0</v>
      </c>
      <c r="BL420" s="18" t="s">
        <v>167</v>
      </c>
      <c r="BM420" s="247" t="s">
        <v>641</v>
      </c>
    </row>
    <row r="421" s="2" customFormat="1" ht="16.5" customHeight="1">
      <c r="A421" s="39"/>
      <c r="B421" s="40"/>
      <c r="C421" s="236" t="s">
        <v>642</v>
      </c>
      <c r="D421" s="236" t="s">
        <v>162</v>
      </c>
      <c r="E421" s="237" t="s">
        <v>643</v>
      </c>
      <c r="F421" s="238" t="s">
        <v>644</v>
      </c>
      <c r="G421" s="239" t="s">
        <v>197</v>
      </c>
      <c r="H421" s="240">
        <v>14.116</v>
      </c>
      <c r="I421" s="241"/>
      <c r="J421" s="242">
        <f>ROUND(I421*H421,2)</f>
        <v>0</v>
      </c>
      <c r="K421" s="238" t="s">
        <v>166</v>
      </c>
      <c r="L421" s="45"/>
      <c r="M421" s="243" t="s">
        <v>1</v>
      </c>
      <c r="N421" s="244" t="s">
        <v>44</v>
      </c>
      <c r="O421" s="92"/>
      <c r="P421" s="245">
        <f>O421*H421</f>
        <v>0</v>
      </c>
      <c r="Q421" s="245">
        <v>0</v>
      </c>
      <c r="R421" s="245">
        <f>Q421*H421</f>
        <v>0</v>
      </c>
      <c r="S421" s="245">
        <v>0</v>
      </c>
      <c r="T421" s="246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7" t="s">
        <v>167</v>
      </c>
      <c r="AT421" s="247" t="s">
        <v>162</v>
      </c>
      <c r="AU421" s="247" t="s">
        <v>89</v>
      </c>
      <c r="AY421" s="18" t="s">
        <v>160</v>
      </c>
      <c r="BE421" s="248">
        <f>IF(N421="základní",J421,0)</f>
        <v>0</v>
      </c>
      <c r="BF421" s="248">
        <f>IF(N421="snížená",J421,0)</f>
        <v>0</v>
      </c>
      <c r="BG421" s="248">
        <f>IF(N421="zákl. přenesená",J421,0)</f>
        <v>0</v>
      </c>
      <c r="BH421" s="248">
        <f>IF(N421="sníž. přenesená",J421,0)</f>
        <v>0</v>
      </c>
      <c r="BI421" s="248">
        <f>IF(N421="nulová",J421,0)</f>
        <v>0</v>
      </c>
      <c r="BJ421" s="18" t="s">
        <v>87</v>
      </c>
      <c r="BK421" s="248">
        <f>ROUND(I421*H421,2)</f>
        <v>0</v>
      </c>
      <c r="BL421" s="18" t="s">
        <v>167</v>
      </c>
      <c r="BM421" s="247" t="s">
        <v>645</v>
      </c>
    </row>
    <row r="422" s="2" customFormat="1" ht="16.5" customHeight="1">
      <c r="A422" s="39"/>
      <c r="B422" s="40"/>
      <c r="C422" s="236" t="s">
        <v>646</v>
      </c>
      <c r="D422" s="236" t="s">
        <v>162</v>
      </c>
      <c r="E422" s="237" t="s">
        <v>647</v>
      </c>
      <c r="F422" s="238" t="s">
        <v>648</v>
      </c>
      <c r="G422" s="239" t="s">
        <v>197</v>
      </c>
      <c r="H422" s="240">
        <v>409.36399999999998</v>
      </c>
      <c r="I422" s="241"/>
      <c r="J422" s="242">
        <f>ROUND(I422*H422,2)</f>
        <v>0</v>
      </c>
      <c r="K422" s="238" t="s">
        <v>166</v>
      </c>
      <c r="L422" s="45"/>
      <c r="M422" s="243" t="s">
        <v>1</v>
      </c>
      <c r="N422" s="244" t="s">
        <v>44</v>
      </c>
      <c r="O422" s="92"/>
      <c r="P422" s="245">
        <f>O422*H422</f>
        <v>0</v>
      </c>
      <c r="Q422" s="245">
        <v>0</v>
      </c>
      <c r="R422" s="245">
        <f>Q422*H422</f>
        <v>0</v>
      </c>
      <c r="S422" s="245">
        <v>0</v>
      </c>
      <c r="T422" s="246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7" t="s">
        <v>167</v>
      </c>
      <c r="AT422" s="247" t="s">
        <v>162</v>
      </c>
      <c r="AU422" s="247" t="s">
        <v>89</v>
      </c>
      <c r="AY422" s="18" t="s">
        <v>160</v>
      </c>
      <c r="BE422" s="248">
        <f>IF(N422="základní",J422,0)</f>
        <v>0</v>
      </c>
      <c r="BF422" s="248">
        <f>IF(N422="snížená",J422,0)</f>
        <v>0</v>
      </c>
      <c r="BG422" s="248">
        <f>IF(N422="zákl. přenesená",J422,0)</f>
        <v>0</v>
      </c>
      <c r="BH422" s="248">
        <f>IF(N422="sníž. přenesená",J422,0)</f>
        <v>0</v>
      </c>
      <c r="BI422" s="248">
        <f>IF(N422="nulová",J422,0)</f>
        <v>0</v>
      </c>
      <c r="BJ422" s="18" t="s">
        <v>87</v>
      </c>
      <c r="BK422" s="248">
        <f>ROUND(I422*H422,2)</f>
        <v>0</v>
      </c>
      <c r="BL422" s="18" t="s">
        <v>167</v>
      </c>
      <c r="BM422" s="247" t="s">
        <v>649</v>
      </c>
    </row>
    <row r="423" s="14" customFormat="1">
      <c r="A423" s="14"/>
      <c r="B423" s="260"/>
      <c r="C423" s="261"/>
      <c r="D423" s="251" t="s">
        <v>169</v>
      </c>
      <c r="E423" s="262" t="s">
        <v>1</v>
      </c>
      <c r="F423" s="263" t="s">
        <v>650</v>
      </c>
      <c r="G423" s="261"/>
      <c r="H423" s="264">
        <v>409.36399999999998</v>
      </c>
      <c r="I423" s="265"/>
      <c r="J423" s="261"/>
      <c r="K423" s="261"/>
      <c r="L423" s="266"/>
      <c r="M423" s="267"/>
      <c r="N423" s="268"/>
      <c r="O423" s="268"/>
      <c r="P423" s="268"/>
      <c r="Q423" s="268"/>
      <c r="R423" s="268"/>
      <c r="S423" s="268"/>
      <c r="T423" s="26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0" t="s">
        <v>169</v>
      </c>
      <c r="AU423" s="270" t="s">
        <v>89</v>
      </c>
      <c r="AV423" s="14" t="s">
        <v>89</v>
      </c>
      <c r="AW423" s="14" t="s">
        <v>34</v>
      </c>
      <c r="AX423" s="14" t="s">
        <v>87</v>
      </c>
      <c r="AY423" s="270" t="s">
        <v>160</v>
      </c>
    </row>
    <row r="424" s="2" customFormat="1" ht="16.5" customHeight="1">
      <c r="A424" s="39"/>
      <c r="B424" s="40"/>
      <c r="C424" s="236" t="s">
        <v>651</v>
      </c>
      <c r="D424" s="236" t="s">
        <v>162</v>
      </c>
      <c r="E424" s="237" t="s">
        <v>652</v>
      </c>
      <c r="F424" s="238" t="s">
        <v>653</v>
      </c>
      <c r="G424" s="239" t="s">
        <v>197</v>
      </c>
      <c r="H424" s="240">
        <v>14.116</v>
      </c>
      <c r="I424" s="241"/>
      <c r="J424" s="242">
        <f>ROUND(I424*H424,2)</f>
        <v>0</v>
      </c>
      <c r="K424" s="238" t="s">
        <v>166</v>
      </c>
      <c r="L424" s="45"/>
      <c r="M424" s="243" t="s">
        <v>1</v>
      </c>
      <c r="N424" s="244" t="s">
        <v>44</v>
      </c>
      <c r="O424" s="92"/>
      <c r="P424" s="245">
        <f>O424*H424</f>
        <v>0</v>
      </c>
      <c r="Q424" s="245">
        <v>0</v>
      </c>
      <c r="R424" s="245">
        <f>Q424*H424</f>
        <v>0</v>
      </c>
      <c r="S424" s="245">
        <v>0</v>
      </c>
      <c r="T424" s="246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7" t="s">
        <v>167</v>
      </c>
      <c r="AT424" s="247" t="s">
        <v>162</v>
      </c>
      <c r="AU424" s="247" t="s">
        <v>89</v>
      </c>
      <c r="AY424" s="18" t="s">
        <v>160</v>
      </c>
      <c r="BE424" s="248">
        <f>IF(N424="základní",J424,0)</f>
        <v>0</v>
      </c>
      <c r="BF424" s="248">
        <f>IF(N424="snížená",J424,0)</f>
        <v>0</v>
      </c>
      <c r="BG424" s="248">
        <f>IF(N424="zákl. přenesená",J424,0)</f>
        <v>0</v>
      </c>
      <c r="BH424" s="248">
        <f>IF(N424="sníž. přenesená",J424,0)</f>
        <v>0</v>
      </c>
      <c r="BI424" s="248">
        <f>IF(N424="nulová",J424,0)</f>
        <v>0</v>
      </c>
      <c r="BJ424" s="18" t="s">
        <v>87</v>
      </c>
      <c r="BK424" s="248">
        <f>ROUND(I424*H424,2)</f>
        <v>0</v>
      </c>
      <c r="BL424" s="18" t="s">
        <v>167</v>
      </c>
      <c r="BM424" s="247" t="s">
        <v>654</v>
      </c>
    </row>
    <row r="425" s="12" customFormat="1" ht="25.92" customHeight="1">
      <c r="A425" s="12"/>
      <c r="B425" s="220"/>
      <c r="C425" s="221"/>
      <c r="D425" s="222" t="s">
        <v>78</v>
      </c>
      <c r="E425" s="223" t="s">
        <v>655</v>
      </c>
      <c r="F425" s="223" t="s">
        <v>656</v>
      </c>
      <c r="G425" s="221"/>
      <c r="H425" s="221"/>
      <c r="I425" s="224"/>
      <c r="J425" s="225">
        <f>BK425</f>
        <v>0</v>
      </c>
      <c r="K425" s="221"/>
      <c r="L425" s="226"/>
      <c r="M425" s="227"/>
      <c r="N425" s="228"/>
      <c r="O425" s="228"/>
      <c r="P425" s="229">
        <f>P426+P449+P470+P491+P493+P495+P500+P543+P554+P578+P598+P606+P637</f>
        <v>0</v>
      </c>
      <c r="Q425" s="228"/>
      <c r="R425" s="229">
        <f>R426+R449+R470+R491+R493+R495+R500+R543+R554+R578+R598+R606+R637</f>
        <v>2.4590810500000004</v>
      </c>
      <c r="S425" s="228"/>
      <c r="T425" s="230">
        <f>T426+T449+T470+T491+T493+T495+T500+T543+T554+T578+T598+T606+T637</f>
        <v>0.074459999999999998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31" t="s">
        <v>89</v>
      </c>
      <c r="AT425" s="232" t="s">
        <v>78</v>
      </c>
      <c r="AU425" s="232" t="s">
        <v>79</v>
      </c>
      <c r="AY425" s="231" t="s">
        <v>160</v>
      </c>
      <c r="BK425" s="233">
        <f>BK426+BK449+BK470+BK491+BK493+BK495+BK500+BK543+BK554+BK578+BK598+BK606+BK637</f>
        <v>0</v>
      </c>
    </row>
    <row r="426" s="12" customFormat="1" ht="22.8" customHeight="1">
      <c r="A426" s="12"/>
      <c r="B426" s="220"/>
      <c r="C426" s="221"/>
      <c r="D426" s="222" t="s">
        <v>78</v>
      </c>
      <c r="E426" s="234" t="s">
        <v>657</v>
      </c>
      <c r="F426" s="234" t="s">
        <v>658</v>
      </c>
      <c r="G426" s="221"/>
      <c r="H426" s="221"/>
      <c r="I426" s="224"/>
      <c r="J426" s="235">
        <f>BK426</f>
        <v>0</v>
      </c>
      <c r="K426" s="221"/>
      <c r="L426" s="226"/>
      <c r="M426" s="227"/>
      <c r="N426" s="228"/>
      <c r="O426" s="228"/>
      <c r="P426" s="229">
        <f>SUM(P427:P448)</f>
        <v>0</v>
      </c>
      <c r="Q426" s="228"/>
      <c r="R426" s="229">
        <f>SUM(R427:R448)</f>
        <v>0.050219600000000003</v>
      </c>
      <c r="S426" s="228"/>
      <c r="T426" s="230">
        <f>SUM(T427:T448)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31" t="s">
        <v>89</v>
      </c>
      <c r="AT426" s="232" t="s">
        <v>78</v>
      </c>
      <c r="AU426" s="232" t="s">
        <v>87</v>
      </c>
      <c r="AY426" s="231" t="s">
        <v>160</v>
      </c>
      <c r="BK426" s="233">
        <f>SUM(BK427:BK448)</f>
        <v>0</v>
      </c>
    </row>
    <row r="427" s="2" customFormat="1" ht="16.5" customHeight="1">
      <c r="A427" s="39"/>
      <c r="B427" s="40"/>
      <c r="C427" s="236" t="s">
        <v>659</v>
      </c>
      <c r="D427" s="236" t="s">
        <v>162</v>
      </c>
      <c r="E427" s="237" t="s">
        <v>660</v>
      </c>
      <c r="F427" s="238" t="s">
        <v>661</v>
      </c>
      <c r="G427" s="239" t="s">
        <v>203</v>
      </c>
      <c r="H427" s="240">
        <v>8.3000000000000007</v>
      </c>
      <c r="I427" s="241"/>
      <c r="J427" s="242">
        <f>ROUND(I427*H427,2)</f>
        <v>0</v>
      </c>
      <c r="K427" s="238" t="s">
        <v>166</v>
      </c>
      <c r="L427" s="45"/>
      <c r="M427" s="243" t="s">
        <v>1</v>
      </c>
      <c r="N427" s="244" t="s">
        <v>44</v>
      </c>
      <c r="O427" s="92"/>
      <c r="P427" s="245">
        <f>O427*H427</f>
        <v>0</v>
      </c>
      <c r="Q427" s="245">
        <v>0</v>
      </c>
      <c r="R427" s="245">
        <f>Q427*H427</f>
        <v>0</v>
      </c>
      <c r="S427" s="245">
        <v>0</v>
      </c>
      <c r="T427" s="246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7" t="s">
        <v>249</v>
      </c>
      <c r="AT427" s="247" t="s">
        <v>162</v>
      </c>
      <c r="AU427" s="247" t="s">
        <v>89</v>
      </c>
      <c r="AY427" s="18" t="s">
        <v>160</v>
      </c>
      <c r="BE427" s="248">
        <f>IF(N427="základní",J427,0)</f>
        <v>0</v>
      </c>
      <c r="BF427" s="248">
        <f>IF(N427="snížená",J427,0)</f>
        <v>0</v>
      </c>
      <c r="BG427" s="248">
        <f>IF(N427="zákl. přenesená",J427,0)</f>
        <v>0</v>
      </c>
      <c r="BH427" s="248">
        <f>IF(N427="sníž. přenesená",J427,0)</f>
        <v>0</v>
      </c>
      <c r="BI427" s="248">
        <f>IF(N427="nulová",J427,0)</f>
        <v>0</v>
      </c>
      <c r="BJ427" s="18" t="s">
        <v>87</v>
      </c>
      <c r="BK427" s="248">
        <f>ROUND(I427*H427,2)</f>
        <v>0</v>
      </c>
      <c r="BL427" s="18" t="s">
        <v>249</v>
      </c>
      <c r="BM427" s="247" t="s">
        <v>662</v>
      </c>
    </row>
    <row r="428" s="13" customFormat="1">
      <c r="A428" s="13"/>
      <c r="B428" s="249"/>
      <c r="C428" s="250"/>
      <c r="D428" s="251" t="s">
        <v>169</v>
      </c>
      <c r="E428" s="252" t="s">
        <v>1</v>
      </c>
      <c r="F428" s="253" t="s">
        <v>239</v>
      </c>
      <c r="G428" s="250"/>
      <c r="H428" s="252" t="s">
        <v>1</v>
      </c>
      <c r="I428" s="254"/>
      <c r="J428" s="250"/>
      <c r="K428" s="250"/>
      <c r="L428" s="255"/>
      <c r="M428" s="256"/>
      <c r="N428" s="257"/>
      <c r="O428" s="257"/>
      <c r="P428" s="257"/>
      <c r="Q428" s="257"/>
      <c r="R428" s="257"/>
      <c r="S428" s="257"/>
      <c r="T428" s="25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9" t="s">
        <v>169</v>
      </c>
      <c r="AU428" s="259" t="s">
        <v>89</v>
      </c>
      <c r="AV428" s="13" t="s">
        <v>87</v>
      </c>
      <c r="AW428" s="13" t="s">
        <v>34</v>
      </c>
      <c r="AX428" s="13" t="s">
        <v>79</v>
      </c>
      <c r="AY428" s="259" t="s">
        <v>160</v>
      </c>
    </row>
    <row r="429" s="14" customFormat="1">
      <c r="A429" s="14"/>
      <c r="B429" s="260"/>
      <c r="C429" s="261"/>
      <c r="D429" s="251" t="s">
        <v>169</v>
      </c>
      <c r="E429" s="262" t="s">
        <v>1</v>
      </c>
      <c r="F429" s="263" t="s">
        <v>663</v>
      </c>
      <c r="G429" s="261"/>
      <c r="H429" s="264">
        <v>8.3000000000000007</v>
      </c>
      <c r="I429" s="265"/>
      <c r="J429" s="261"/>
      <c r="K429" s="261"/>
      <c r="L429" s="266"/>
      <c r="M429" s="267"/>
      <c r="N429" s="268"/>
      <c r="O429" s="268"/>
      <c r="P429" s="268"/>
      <c r="Q429" s="268"/>
      <c r="R429" s="268"/>
      <c r="S429" s="268"/>
      <c r="T429" s="26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0" t="s">
        <v>169</v>
      </c>
      <c r="AU429" s="270" t="s">
        <v>89</v>
      </c>
      <c r="AV429" s="14" t="s">
        <v>89</v>
      </c>
      <c r="AW429" s="14" t="s">
        <v>34</v>
      </c>
      <c r="AX429" s="14" t="s">
        <v>87</v>
      </c>
      <c r="AY429" s="270" t="s">
        <v>160</v>
      </c>
    </row>
    <row r="430" s="2" customFormat="1" ht="16.5" customHeight="1">
      <c r="A430" s="39"/>
      <c r="B430" s="40"/>
      <c r="C430" s="236" t="s">
        <v>664</v>
      </c>
      <c r="D430" s="236" t="s">
        <v>162</v>
      </c>
      <c r="E430" s="237" t="s">
        <v>665</v>
      </c>
      <c r="F430" s="238" t="s">
        <v>666</v>
      </c>
      <c r="G430" s="239" t="s">
        <v>203</v>
      </c>
      <c r="H430" s="240">
        <v>14.15</v>
      </c>
      <c r="I430" s="241"/>
      <c r="J430" s="242">
        <f>ROUND(I430*H430,2)</f>
        <v>0</v>
      </c>
      <c r="K430" s="238" t="s">
        <v>166</v>
      </c>
      <c r="L430" s="45"/>
      <c r="M430" s="243" t="s">
        <v>1</v>
      </c>
      <c r="N430" s="244" t="s">
        <v>44</v>
      </c>
      <c r="O430" s="92"/>
      <c r="P430" s="245">
        <f>O430*H430</f>
        <v>0</v>
      </c>
      <c r="Q430" s="245">
        <v>0</v>
      </c>
      <c r="R430" s="245">
        <f>Q430*H430</f>
        <v>0</v>
      </c>
      <c r="S430" s="245">
        <v>0</v>
      </c>
      <c r="T430" s="24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7" t="s">
        <v>249</v>
      </c>
      <c r="AT430" s="247" t="s">
        <v>162</v>
      </c>
      <c r="AU430" s="247" t="s">
        <v>89</v>
      </c>
      <c r="AY430" s="18" t="s">
        <v>160</v>
      </c>
      <c r="BE430" s="248">
        <f>IF(N430="základní",J430,0)</f>
        <v>0</v>
      </c>
      <c r="BF430" s="248">
        <f>IF(N430="snížená",J430,0)</f>
        <v>0</v>
      </c>
      <c r="BG430" s="248">
        <f>IF(N430="zákl. přenesená",J430,0)</f>
        <v>0</v>
      </c>
      <c r="BH430" s="248">
        <f>IF(N430="sníž. přenesená",J430,0)</f>
        <v>0</v>
      </c>
      <c r="BI430" s="248">
        <f>IF(N430="nulová",J430,0)</f>
        <v>0</v>
      </c>
      <c r="BJ430" s="18" t="s">
        <v>87</v>
      </c>
      <c r="BK430" s="248">
        <f>ROUND(I430*H430,2)</f>
        <v>0</v>
      </c>
      <c r="BL430" s="18" t="s">
        <v>249</v>
      </c>
      <c r="BM430" s="247" t="s">
        <v>667</v>
      </c>
    </row>
    <row r="431" s="14" customFormat="1">
      <c r="A431" s="14"/>
      <c r="B431" s="260"/>
      <c r="C431" s="261"/>
      <c r="D431" s="251" t="s">
        <v>169</v>
      </c>
      <c r="E431" s="262" t="s">
        <v>1</v>
      </c>
      <c r="F431" s="263" t="s">
        <v>668</v>
      </c>
      <c r="G431" s="261"/>
      <c r="H431" s="264">
        <v>14.15</v>
      </c>
      <c r="I431" s="265"/>
      <c r="J431" s="261"/>
      <c r="K431" s="261"/>
      <c r="L431" s="266"/>
      <c r="M431" s="267"/>
      <c r="N431" s="268"/>
      <c r="O431" s="268"/>
      <c r="P431" s="268"/>
      <c r="Q431" s="268"/>
      <c r="R431" s="268"/>
      <c r="S431" s="268"/>
      <c r="T431" s="26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0" t="s">
        <v>169</v>
      </c>
      <c r="AU431" s="270" t="s">
        <v>89</v>
      </c>
      <c r="AV431" s="14" t="s">
        <v>89</v>
      </c>
      <c r="AW431" s="14" t="s">
        <v>34</v>
      </c>
      <c r="AX431" s="14" t="s">
        <v>87</v>
      </c>
      <c r="AY431" s="270" t="s">
        <v>160</v>
      </c>
    </row>
    <row r="432" s="2" customFormat="1" ht="16.5" customHeight="1">
      <c r="A432" s="39"/>
      <c r="B432" s="40"/>
      <c r="C432" s="271" t="s">
        <v>669</v>
      </c>
      <c r="D432" s="271" t="s">
        <v>208</v>
      </c>
      <c r="E432" s="272" t="s">
        <v>670</v>
      </c>
      <c r="F432" s="273" t="s">
        <v>671</v>
      </c>
      <c r="G432" s="274" t="s">
        <v>197</v>
      </c>
      <c r="H432" s="275">
        <v>0.01</v>
      </c>
      <c r="I432" s="276"/>
      <c r="J432" s="277">
        <f>ROUND(I432*H432,2)</f>
        <v>0</v>
      </c>
      <c r="K432" s="273" t="s">
        <v>166</v>
      </c>
      <c r="L432" s="278"/>
      <c r="M432" s="279" t="s">
        <v>1</v>
      </c>
      <c r="N432" s="280" t="s">
        <v>44</v>
      </c>
      <c r="O432" s="92"/>
      <c r="P432" s="245">
        <f>O432*H432</f>
        <v>0</v>
      </c>
      <c r="Q432" s="245">
        <v>1</v>
      </c>
      <c r="R432" s="245">
        <f>Q432*H432</f>
        <v>0.01</v>
      </c>
      <c r="S432" s="245">
        <v>0</v>
      </c>
      <c r="T432" s="246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7" t="s">
        <v>360</v>
      </c>
      <c r="AT432" s="247" t="s">
        <v>208</v>
      </c>
      <c r="AU432" s="247" t="s">
        <v>89</v>
      </c>
      <c r="AY432" s="18" t="s">
        <v>160</v>
      </c>
      <c r="BE432" s="248">
        <f>IF(N432="základní",J432,0)</f>
        <v>0</v>
      </c>
      <c r="BF432" s="248">
        <f>IF(N432="snížená",J432,0)</f>
        <v>0</v>
      </c>
      <c r="BG432" s="248">
        <f>IF(N432="zákl. přenesená",J432,0)</f>
        <v>0</v>
      </c>
      <c r="BH432" s="248">
        <f>IF(N432="sníž. přenesená",J432,0)</f>
        <v>0</v>
      </c>
      <c r="BI432" s="248">
        <f>IF(N432="nulová",J432,0)</f>
        <v>0</v>
      </c>
      <c r="BJ432" s="18" t="s">
        <v>87</v>
      </c>
      <c r="BK432" s="248">
        <f>ROUND(I432*H432,2)</f>
        <v>0</v>
      </c>
      <c r="BL432" s="18" t="s">
        <v>249</v>
      </c>
      <c r="BM432" s="247" t="s">
        <v>672</v>
      </c>
    </row>
    <row r="433" s="14" customFormat="1">
      <c r="A433" s="14"/>
      <c r="B433" s="260"/>
      <c r="C433" s="261"/>
      <c r="D433" s="251" t="s">
        <v>169</v>
      </c>
      <c r="E433" s="261"/>
      <c r="F433" s="263" t="s">
        <v>673</v>
      </c>
      <c r="G433" s="261"/>
      <c r="H433" s="264">
        <v>0.01</v>
      </c>
      <c r="I433" s="265"/>
      <c r="J433" s="261"/>
      <c r="K433" s="261"/>
      <c r="L433" s="266"/>
      <c r="M433" s="267"/>
      <c r="N433" s="268"/>
      <c r="O433" s="268"/>
      <c r="P433" s="268"/>
      <c r="Q433" s="268"/>
      <c r="R433" s="268"/>
      <c r="S433" s="268"/>
      <c r="T433" s="26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0" t="s">
        <v>169</v>
      </c>
      <c r="AU433" s="270" t="s">
        <v>89</v>
      </c>
      <c r="AV433" s="14" t="s">
        <v>89</v>
      </c>
      <c r="AW433" s="14" t="s">
        <v>4</v>
      </c>
      <c r="AX433" s="14" t="s">
        <v>87</v>
      </c>
      <c r="AY433" s="270" t="s">
        <v>160</v>
      </c>
    </row>
    <row r="434" s="2" customFormat="1" ht="16.5" customHeight="1">
      <c r="A434" s="39"/>
      <c r="B434" s="40"/>
      <c r="C434" s="236" t="s">
        <v>674</v>
      </c>
      <c r="D434" s="236" t="s">
        <v>162</v>
      </c>
      <c r="E434" s="237" t="s">
        <v>675</v>
      </c>
      <c r="F434" s="238" t="s">
        <v>676</v>
      </c>
      <c r="G434" s="239" t="s">
        <v>203</v>
      </c>
      <c r="H434" s="240">
        <v>8.3000000000000007</v>
      </c>
      <c r="I434" s="241"/>
      <c r="J434" s="242">
        <f>ROUND(I434*H434,2)</f>
        <v>0</v>
      </c>
      <c r="K434" s="238" t="s">
        <v>166</v>
      </c>
      <c r="L434" s="45"/>
      <c r="M434" s="243" t="s">
        <v>1</v>
      </c>
      <c r="N434" s="244" t="s">
        <v>44</v>
      </c>
      <c r="O434" s="92"/>
      <c r="P434" s="245">
        <f>O434*H434</f>
        <v>0</v>
      </c>
      <c r="Q434" s="245">
        <v>0.00040000000000000002</v>
      </c>
      <c r="R434" s="245">
        <f>Q434*H434</f>
        <v>0.0033200000000000005</v>
      </c>
      <c r="S434" s="245">
        <v>0</v>
      </c>
      <c r="T434" s="246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7" t="s">
        <v>249</v>
      </c>
      <c r="AT434" s="247" t="s">
        <v>162</v>
      </c>
      <c r="AU434" s="247" t="s">
        <v>89</v>
      </c>
      <c r="AY434" s="18" t="s">
        <v>160</v>
      </c>
      <c r="BE434" s="248">
        <f>IF(N434="základní",J434,0)</f>
        <v>0</v>
      </c>
      <c r="BF434" s="248">
        <f>IF(N434="snížená",J434,0)</f>
        <v>0</v>
      </c>
      <c r="BG434" s="248">
        <f>IF(N434="zákl. přenesená",J434,0)</f>
        <v>0</v>
      </c>
      <c r="BH434" s="248">
        <f>IF(N434="sníž. přenesená",J434,0)</f>
        <v>0</v>
      </c>
      <c r="BI434" s="248">
        <f>IF(N434="nulová",J434,0)</f>
        <v>0</v>
      </c>
      <c r="BJ434" s="18" t="s">
        <v>87</v>
      </c>
      <c r="BK434" s="248">
        <f>ROUND(I434*H434,2)</f>
        <v>0</v>
      </c>
      <c r="BL434" s="18" t="s">
        <v>249</v>
      </c>
      <c r="BM434" s="247" t="s">
        <v>677</v>
      </c>
    </row>
    <row r="435" s="13" customFormat="1">
      <c r="A435" s="13"/>
      <c r="B435" s="249"/>
      <c r="C435" s="250"/>
      <c r="D435" s="251" t="s">
        <v>169</v>
      </c>
      <c r="E435" s="252" t="s">
        <v>1</v>
      </c>
      <c r="F435" s="253" t="s">
        <v>239</v>
      </c>
      <c r="G435" s="250"/>
      <c r="H435" s="252" t="s">
        <v>1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9" t="s">
        <v>169</v>
      </c>
      <c r="AU435" s="259" t="s">
        <v>89</v>
      </c>
      <c r="AV435" s="13" t="s">
        <v>87</v>
      </c>
      <c r="AW435" s="13" t="s">
        <v>34</v>
      </c>
      <c r="AX435" s="13" t="s">
        <v>79</v>
      </c>
      <c r="AY435" s="259" t="s">
        <v>160</v>
      </c>
    </row>
    <row r="436" s="14" customFormat="1">
      <c r="A436" s="14"/>
      <c r="B436" s="260"/>
      <c r="C436" s="261"/>
      <c r="D436" s="251" t="s">
        <v>169</v>
      </c>
      <c r="E436" s="262" t="s">
        <v>1</v>
      </c>
      <c r="F436" s="263" t="s">
        <v>663</v>
      </c>
      <c r="G436" s="261"/>
      <c r="H436" s="264">
        <v>8.3000000000000007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0" t="s">
        <v>169</v>
      </c>
      <c r="AU436" s="270" t="s">
        <v>89</v>
      </c>
      <c r="AV436" s="14" t="s">
        <v>89</v>
      </c>
      <c r="AW436" s="14" t="s">
        <v>34</v>
      </c>
      <c r="AX436" s="14" t="s">
        <v>87</v>
      </c>
      <c r="AY436" s="270" t="s">
        <v>160</v>
      </c>
    </row>
    <row r="437" s="2" customFormat="1" ht="16.5" customHeight="1">
      <c r="A437" s="39"/>
      <c r="B437" s="40"/>
      <c r="C437" s="236" t="s">
        <v>678</v>
      </c>
      <c r="D437" s="236" t="s">
        <v>162</v>
      </c>
      <c r="E437" s="237" t="s">
        <v>679</v>
      </c>
      <c r="F437" s="238" t="s">
        <v>680</v>
      </c>
      <c r="G437" s="239" t="s">
        <v>203</v>
      </c>
      <c r="H437" s="240">
        <v>14.15</v>
      </c>
      <c r="I437" s="241"/>
      <c r="J437" s="242">
        <f>ROUND(I437*H437,2)</f>
        <v>0</v>
      </c>
      <c r="K437" s="238" t="s">
        <v>166</v>
      </c>
      <c r="L437" s="45"/>
      <c r="M437" s="243" t="s">
        <v>1</v>
      </c>
      <c r="N437" s="244" t="s">
        <v>44</v>
      </c>
      <c r="O437" s="92"/>
      <c r="P437" s="245">
        <f>O437*H437</f>
        <v>0</v>
      </c>
      <c r="Q437" s="245">
        <v>0.00040000000000000002</v>
      </c>
      <c r="R437" s="245">
        <f>Q437*H437</f>
        <v>0.0056600000000000001</v>
      </c>
      <c r="S437" s="245">
        <v>0</v>
      </c>
      <c r="T437" s="246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7" t="s">
        <v>249</v>
      </c>
      <c r="AT437" s="247" t="s">
        <v>162</v>
      </c>
      <c r="AU437" s="247" t="s">
        <v>89</v>
      </c>
      <c r="AY437" s="18" t="s">
        <v>160</v>
      </c>
      <c r="BE437" s="248">
        <f>IF(N437="základní",J437,0)</f>
        <v>0</v>
      </c>
      <c r="BF437" s="248">
        <f>IF(N437="snížená",J437,0)</f>
        <v>0</v>
      </c>
      <c r="BG437" s="248">
        <f>IF(N437="zákl. přenesená",J437,0)</f>
        <v>0</v>
      </c>
      <c r="BH437" s="248">
        <f>IF(N437="sníž. přenesená",J437,0)</f>
        <v>0</v>
      </c>
      <c r="BI437" s="248">
        <f>IF(N437="nulová",J437,0)</f>
        <v>0</v>
      </c>
      <c r="BJ437" s="18" t="s">
        <v>87</v>
      </c>
      <c r="BK437" s="248">
        <f>ROUND(I437*H437,2)</f>
        <v>0</v>
      </c>
      <c r="BL437" s="18" t="s">
        <v>249</v>
      </c>
      <c r="BM437" s="247" t="s">
        <v>681</v>
      </c>
    </row>
    <row r="438" s="14" customFormat="1">
      <c r="A438" s="14"/>
      <c r="B438" s="260"/>
      <c r="C438" s="261"/>
      <c r="D438" s="251" t="s">
        <v>169</v>
      </c>
      <c r="E438" s="262" t="s">
        <v>1</v>
      </c>
      <c r="F438" s="263" t="s">
        <v>682</v>
      </c>
      <c r="G438" s="261"/>
      <c r="H438" s="264">
        <v>14.15</v>
      </c>
      <c r="I438" s="265"/>
      <c r="J438" s="261"/>
      <c r="K438" s="261"/>
      <c r="L438" s="266"/>
      <c r="M438" s="267"/>
      <c r="N438" s="268"/>
      <c r="O438" s="268"/>
      <c r="P438" s="268"/>
      <c r="Q438" s="268"/>
      <c r="R438" s="268"/>
      <c r="S438" s="268"/>
      <c r="T438" s="26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0" t="s">
        <v>169</v>
      </c>
      <c r="AU438" s="270" t="s">
        <v>89</v>
      </c>
      <c r="AV438" s="14" t="s">
        <v>89</v>
      </c>
      <c r="AW438" s="14" t="s">
        <v>34</v>
      </c>
      <c r="AX438" s="14" t="s">
        <v>87</v>
      </c>
      <c r="AY438" s="270" t="s">
        <v>160</v>
      </c>
    </row>
    <row r="439" s="2" customFormat="1" ht="24" customHeight="1">
      <c r="A439" s="39"/>
      <c r="B439" s="40"/>
      <c r="C439" s="271" t="s">
        <v>683</v>
      </c>
      <c r="D439" s="271" t="s">
        <v>208</v>
      </c>
      <c r="E439" s="272" t="s">
        <v>684</v>
      </c>
      <c r="F439" s="273" t="s">
        <v>685</v>
      </c>
      <c r="G439" s="274" t="s">
        <v>203</v>
      </c>
      <c r="H439" s="275">
        <v>26.524999999999999</v>
      </c>
      <c r="I439" s="276"/>
      <c r="J439" s="277">
        <f>ROUND(I439*H439,2)</f>
        <v>0</v>
      </c>
      <c r="K439" s="273" t="s">
        <v>166</v>
      </c>
      <c r="L439" s="278"/>
      <c r="M439" s="279" t="s">
        <v>1</v>
      </c>
      <c r="N439" s="280" t="s">
        <v>44</v>
      </c>
      <c r="O439" s="92"/>
      <c r="P439" s="245">
        <f>O439*H439</f>
        <v>0</v>
      </c>
      <c r="Q439" s="245">
        <v>0.001</v>
      </c>
      <c r="R439" s="245">
        <f>Q439*H439</f>
        <v>0.026525</v>
      </c>
      <c r="S439" s="245">
        <v>0</v>
      </c>
      <c r="T439" s="24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7" t="s">
        <v>360</v>
      </c>
      <c r="AT439" s="247" t="s">
        <v>208</v>
      </c>
      <c r="AU439" s="247" t="s">
        <v>89</v>
      </c>
      <c r="AY439" s="18" t="s">
        <v>160</v>
      </c>
      <c r="BE439" s="248">
        <f>IF(N439="základní",J439,0)</f>
        <v>0</v>
      </c>
      <c r="BF439" s="248">
        <f>IF(N439="snížená",J439,0)</f>
        <v>0</v>
      </c>
      <c r="BG439" s="248">
        <f>IF(N439="zákl. přenesená",J439,0)</f>
        <v>0</v>
      </c>
      <c r="BH439" s="248">
        <f>IF(N439="sníž. přenesená",J439,0)</f>
        <v>0</v>
      </c>
      <c r="BI439" s="248">
        <f>IF(N439="nulová",J439,0)</f>
        <v>0</v>
      </c>
      <c r="BJ439" s="18" t="s">
        <v>87</v>
      </c>
      <c r="BK439" s="248">
        <f>ROUND(I439*H439,2)</f>
        <v>0</v>
      </c>
      <c r="BL439" s="18" t="s">
        <v>249</v>
      </c>
      <c r="BM439" s="247" t="s">
        <v>686</v>
      </c>
    </row>
    <row r="440" s="14" customFormat="1">
      <c r="A440" s="14"/>
      <c r="B440" s="260"/>
      <c r="C440" s="261"/>
      <c r="D440" s="251" t="s">
        <v>169</v>
      </c>
      <c r="E440" s="262" t="s">
        <v>1</v>
      </c>
      <c r="F440" s="263" t="s">
        <v>687</v>
      </c>
      <c r="G440" s="261"/>
      <c r="H440" s="264">
        <v>26.524999999999999</v>
      </c>
      <c r="I440" s="265"/>
      <c r="J440" s="261"/>
      <c r="K440" s="261"/>
      <c r="L440" s="266"/>
      <c r="M440" s="267"/>
      <c r="N440" s="268"/>
      <c r="O440" s="268"/>
      <c r="P440" s="268"/>
      <c r="Q440" s="268"/>
      <c r="R440" s="268"/>
      <c r="S440" s="268"/>
      <c r="T440" s="26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0" t="s">
        <v>169</v>
      </c>
      <c r="AU440" s="270" t="s">
        <v>89</v>
      </c>
      <c r="AV440" s="14" t="s">
        <v>89</v>
      </c>
      <c r="AW440" s="14" t="s">
        <v>34</v>
      </c>
      <c r="AX440" s="14" t="s">
        <v>87</v>
      </c>
      <c r="AY440" s="270" t="s">
        <v>160</v>
      </c>
    </row>
    <row r="441" s="2" customFormat="1" ht="16.5" customHeight="1">
      <c r="A441" s="39"/>
      <c r="B441" s="40"/>
      <c r="C441" s="236" t="s">
        <v>688</v>
      </c>
      <c r="D441" s="236" t="s">
        <v>162</v>
      </c>
      <c r="E441" s="237" t="s">
        <v>689</v>
      </c>
      <c r="F441" s="238" t="s">
        <v>690</v>
      </c>
      <c r="G441" s="239" t="s">
        <v>203</v>
      </c>
      <c r="H441" s="240">
        <v>8.3000000000000007</v>
      </c>
      <c r="I441" s="241"/>
      <c r="J441" s="242">
        <f>ROUND(I441*H441,2)</f>
        <v>0</v>
      </c>
      <c r="K441" s="238" t="s">
        <v>166</v>
      </c>
      <c r="L441" s="45"/>
      <c r="M441" s="243" t="s">
        <v>1</v>
      </c>
      <c r="N441" s="244" t="s">
        <v>44</v>
      </c>
      <c r="O441" s="92"/>
      <c r="P441" s="245">
        <f>O441*H441</f>
        <v>0</v>
      </c>
      <c r="Q441" s="245">
        <v>0</v>
      </c>
      <c r="R441" s="245">
        <f>Q441*H441</f>
        <v>0</v>
      </c>
      <c r="S441" s="245">
        <v>0</v>
      </c>
      <c r="T441" s="24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7" t="s">
        <v>249</v>
      </c>
      <c r="AT441" s="247" t="s">
        <v>162</v>
      </c>
      <c r="AU441" s="247" t="s">
        <v>89</v>
      </c>
      <c r="AY441" s="18" t="s">
        <v>160</v>
      </c>
      <c r="BE441" s="248">
        <f>IF(N441="základní",J441,0)</f>
        <v>0</v>
      </c>
      <c r="BF441" s="248">
        <f>IF(N441="snížená",J441,0)</f>
        <v>0</v>
      </c>
      <c r="BG441" s="248">
        <f>IF(N441="zákl. přenesená",J441,0)</f>
        <v>0</v>
      </c>
      <c r="BH441" s="248">
        <f>IF(N441="sníž. přenesená",J441,0)</f>
        <v>0</v>
      </c>
      <c r="BI441" s="248">
        <f>IF(N441="nulová",J441,0)</f>
        <v>0</v>
      </c>
      <c r="BJ441" s="18" t="s">
        <v>87</v>
      </c>
      <c r="BK441" s="248">
        <f>ROUND(I441*H441,2)</f>
        <v>0</v>
      </c>
      <c r="BL441" s="18" t="s">
        <v>249</v>
      </c>
      <c r="BM441" s="247" t="s">
        <v>691</v>
      </c>
    </row>
    <row r="442" s="13" customFormat="1">
      <c r="A442" s="13"/>
      <c r="B442" s="249"/>
      <c r="C442" s="250"/>
      <c r="D442" s="251" t="s">
        <v>169</v>
      </c>
      <c r="E442" s="252" t="s">
        <v>1</v>
      </c>
      <c r="F442" s="253" t="s">
        <v>239</v>
      </c>
      <c r="G442" s="250"/>
      <c r="H442" s="252" t="s">
        <v>1</v>
      </c>
      <c r="I442" s="254"/>
      <c r="J442" s="250"/>
      <c r="K442" s="250"/>
      <c r="L442" s="255"/>
      <c r="M442" s="256"/>
      <c r="N442" s="257"/>
      <c r="O442" s="257"/>
      <c r="P442" s="257"/>
      <c r="Q442" s="257"/>
      <c r="R442" s="257"/>
      <c r="S442" s="257"/>
      <c r="T442" s="25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9" t="s">
        <v>169</v>
      </c>
      <c r="AU442" s="259" t="s">
        <v>89</v>
      </c>
      <c r="AV442" s="13" t="s">
        <v>87</v>
      </c>
      <c r="AW442" s="13" t="s">
        <v>34</v>
      </c>
      <c r="AX442" s="13" t="s">
        <v>79</v>
      </c>
      <c r="AY442" s="259" t="s">
        <v>160</v>
      </c>
    </row>
    <row r="443" s="14" customFormat="1">
      <c r="A443" s="14"/>
      <c r="B443" s="260"/>
      <c r="C443" s="261"/>
      <c r="D443" s="251" t="s">
        <v>169</v>
      </c>
      <c r="E443" s="262" t="s">
        <v>1</v>
      </c>
      <c r="F443" s="263" t="s">
        <v>663</v>
      </c>
      <c r="G443" s="261"/>
      <c r="H443" s="264">
        <v>8.3000000000000007</v>
      </c>
      <c r="I443" s="265"/>
      <c r="J443" s="261"/>
      <c r="K443" s="261"/>
      <c r="L443" s="266"/>
      <c r="M443" s="267"/>
      <c r="N443" s="268"/>
      <c r="O443" s="268"/>
      <c r="P443" s="268"/>
      <c r="Q443" s="268"/>
      <c r="R443" s="268"/>
      <c r="S443" s="268"/>
      <c r="T443" s="26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0" t="s">
        <v>169</v>
      </c>
      <c r="AU443" s="270" t="s">
        <v>89</v>
      </c>
      <c r="AV443" s="14" t="s">
        <v>89</v>
      </c>
      <c r="AW443" s="14" t="s">
        <v>34</v>
      </c>
      <c r="AX443" s="14" t="s">
        <v>87</v>
      </c>
      <c r="AY443" s="270" t="s">
        <v>160</v>
      </c>
    </row>
    <row r="444" s="2" customFormat="1" ht="16.5" customHeight="1">
      <c r="A444" s="39"/>
      <c r="B444" s="40"/>
      <c r="C444" s="236" t="s">
        <v>692</v>
      </c>
      <c r="D444" s="236" t="s">
        <v>162</v>
      </c>
      <c r="E444" s="237" t="s">
        <v>693</v>
      </c>
      <c r="F444" s="238" t="s">
        <v>694</v>
      </c>
      <c r="G444" s="239" t="s">
        <v>203</v>
      </c>
      <c r="H444" s="240">
        <v>14.15</v>
      </c>
      <c r="I444" s="241"/>
      <c r="J444" s="242">
        <f>ROUND(I444*H444,2)</f>
        <v>0</v>
      </c>
      <c r="K444" s="238" t="s">
        <v>166</v>
      </c>
      <c r="L444" s="45"/>
      <c r="M444" s="243" t="s">
        <v>1</v>
      </c>
      <c r="N444" s="244" t="s">
        <v>44</v>
      </c>
      <c r="O444" s="92"/>
      <c r="P444" s="245">
        <f>O444*H444</f>
        <v>0</v>
      </c>
      <c r="Q444" s="245">
        <v>0</v>
      </c>
      <c r="R444" s="245">
        <f>Q444*H444</f>
        <v>0</v>
      </c>
      <c r="S444" s="245">
        <v>0</v>
      </c>
      <c r="T444" s="246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7" t="s">
        <v>249</v>
      </c>
      <c r="AT444" s="247" t="s">
        <v>162</v>
      </c>
      <c r="AU444" s="247" t="s">
        <v>89</v>
      </c>
      <c r="AY444" s="18" t="s">
        <v>160</v>
      </c>
      <c r="BE444" s="248">
        <f>IF(N444="základní",J444,0)</f>
        <v>0</v>
      </c>
      <c r="BF444" s="248">
        <f>IF(N444="snížená",J444,0)</f>
        <v>0</v>
      </c>
      <c r="BG444" s="248">
        <f>IF(N444="zákl. přenesená",J444,0)</f>
        <v>0</v>
      </c>
      <c r="BH444" s="248">
        <f>IF(N444="sníž. přenesená",J444,0)</f>
        <v>0</v>
      </c>
      <c r="BI444" s="248">
        <f>IF(N444="nulová",J444,0)</f>
        <v>0</v>
      </c>
      <c r="BJ444" s="18" t="s">
        <v>87</v>
      </c>
      <c r="BK444" s="248">
        <f>ROUND(I444*H444,2)</f>
        <v>0</v>
      </c>
      <c r="BL444" s="18" t="s">
        <v>249</v>
      </c>
      <c r="BM444" s="247" t="s">
        <v>695</v>
      </c>
    </row>
    <row r="445" s="14" customFormat="1">
      <c r="A445" s="14"/>
      <c r="B445" s="260"/>
      <c r="C445" s="261"/>
      <c r="D445" s="251" t="s">
        <v>169</v>
      </c>
      <c r="E445" s="262" t="s">
        <v>1</v>
      </c>
      <c r="F445" s="263" t="s">
        <v>682</v>
      </c>
      <c r="G445" s="261"/>
      <c r="H445" s="264">
        <v>14.15</v>
      </c>
      <c r="I445" s="265"/>
      <c r="J445" s="261"/>
      <c r="K445" s="261"/>
      <c r="L445" s="266"/>
      <c r="M445" s="267"/>
      <c r="N445" s="268"/>
      <c r="O445" s="268"/>
      <c r="P445" s="268"/>
      <c r="Q445" s="268"/>
      <c r="R445" s="268"/>
      <c r="S445" s="268"/>
      <c r="T445" s="26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0" t="s">
        <v>169</v>
      </c>
      <c r="AU445" s="270" t="s">
        <v>89</v>
      </c>
      <c r="AV445" s="14" t="s">
        <v>89</v>
      </c>
      <c r="AW445" s="14" t="s">
        <v>34</v>
      </c>
      <c r="AX445" s="14" t="s">
        <v>87</v>
      </c>
      <c r="AY445" s="270" t="s">
        <v>160</v>
      </c>
    </row>
    <row r="446" s="2" customFormat="1" ht="16.5" customHeight="1">
      <c r="A446" s="39"/>
      <c r="B446" s="40"/>
      <c r="C446" s="271" t="s">
        <v>696</v>
      </c>
      <c r="D446" s="271" t="s">
        <v>208</v>
      </c>
      <c r="E446" s="272" t="s">
        <v>697</v>
      </c>
      <c r="F446" s="273" t="s">
        <v>698</v>
      </c>
      <c r="G446" s="274" t="s">
        <v>203</v>
      </c>
      <c r="H446" s="275">
        <v>23.573</v>
      </c>
      <c r="I446" s="276"/>
      <c r="J446" s="277">
        <f>ROUND(I446*H446,2)</f>
        <v>0</v>
      </c>
      <c r="K446" s="273" t="s">
        <v>166</v>
      </c>
      <c r="L446" s="278"/>
      <c r="M446" s="279" t="s">
        <v>1</v>
      </c>
      <c r="N446" s="280" t="s">
        <v>44</v>
      </c>
      <c r="O446" s="92"/>
      <c r="P446" s="245">
        <f>O446*H446</f>
        <v>0</v>
      </c>
      <c r="Q446" s="245">
        <v>0.00020000000000000001</v>
      </c>
      <c r="R446" s="245">
        <f>Q446*H446</f>
        <v>0.0047146000000000002</v>
      </c>
      <c r="S446" s="245">
        <v>0</v>
      </c>
      <c r="T446" s="246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7" t="s">
        <v>360</v>
      </c>
      <c r="AT446" s="247" t="s">
        <v>208</v>
      </c>
      <c r="AU446" s="247" t="s">
        <v>89</v>
      </c>
      <c r="AY446" s="18" t="s">
        <v>160</v>
      </c>
      <c r="BE446" s="248">
        <f>IF(N446="základní",J446,0)</f>
        <v>0</v>
      </c>
      <c r="BF446" s="248">
        <f>IF(N446="snížená",J446,0)</f>
        <v>0</v>
      </c>
      <c r="BG446" s="248">
        <f>IF(N446="zákl. přenesená",J446,0)</f>
        <v>0</v>
      </c>
      <c r="BH446" s="248">
        <f>IF(N446="sníž. přenesená",J446,0)</f>
        <v>0</v>
      </c>
      <c r="BI446" s="248">
        <f>IF(N446="nulová",J446,0)</f>
        <v>0</v>
      </c>
      <c r="BJ446" s="18" t="s">
        <v>87</v>
      </c>
      <c r="BK446" s="248">
        <f>ROUND(I446*H446,2)</f>
        <v>0</v>
      </c>
      <c r="BL446" s="18" t="s">
        <v>249</v>
      </c>
      <c r="BM446" s="247" t="s">
        <v>699</v>
      </c>
    </row>
    <row r="447" s="14" customFormat="1">
      <c r="A447" s="14"/>
      <c r="B447" s="260"/>
      <c r="C447" s="261"/>
      <c r="D447" s="251" t="s">
        <v>169</v>
      </c>
      <c r="E447" s="262" t="s">
        <v>1</v>
      </c>
      <c r="F447" s="263" t="s">
        <v>700</v>
      </c>
      <c r="G447" s="261"/>
      <c r="H447" s="264">
        <v>23.573</v>
      </c>
      <c r="I447" s="265"/>
      <c r="J447" s="261"/>
      <c r="K447" s="261"/>
      <c r="L447" s="266"/>
      <c r="M447" s="267"/>
      <c r="N447" s="268"/>
      <c r="O447" s="268"/>
      <c r="P447" s="268"/>
      <c r="Q447" s="268"/>
      <c r="R447" s="268"/>
      <c r="S447" s="268"/>
      <c r="T447" s="26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0" t="s">
        <v>169</v>
      </c>
      <c r="AU447" s="270" t="s">
        <v>89</v>
      </c>
      <c r="AV447" s="14" t="s">
        <v>89</v>
      </c>
      <c r="AW447" s="14" t="s">
        <v>34</v>
      </c>
      <c r="AX447" s="14" t="s">
        <v>87</v>
      </c>
      <c r="AY447" s="270" t="s">
        <v>160</v>
      </c>
    </row>
    <row r="448" s="2" customFormat="1" ht="16.5" customHeight="1">
      <c r="A448" s="39"/>
      <c r="B448" s="40"/>
      <c r="C448" s="236" t="s">
        <v>701</v>
      </c>
      <c r="D448" s="236" t="s">
        <v>162</v>
      </c>
      <c r="E448" s="237" t="s">
        <v>702</v>
      </c>
      <c r="F448" s="238" t="s">
        <v>703</v>
      </c>
      <c r="G448" s="239" t="s">
        <v>197</v>
      </c>
      <c r="H448" s="240">
        <v>0.050000000000000003</v>
      </c>
      <c r="I448" s="241"/>
      <c r="J448" s="242">
        <f>ROUND(I448*H448,2)</f>
        <v>0</v>
      </c>
      <c r="K448" s="238" t="s">
        <v>166</v>
      </c>
      <c r="L448" s="45"/>
      <c r="M448" s="243" t="s">
        <v>1</v>
      </c>
      <c r="N448" s="244" t="s">
        <v>44</v>
      </c>
      <c r="O448" s="92"/>
      <c r="P448" s="245">
        <f>O448*H448</f>
        <v>0</v>
      </c>
      <c r="Q448" s="245">
        <v>0</v>
      </c>
      <c r="R448" s="245">
        <f>Q448*H448</f>
        <v>0</v>
      </c>
      <c r="S448" s="245">
        <v>0</v>
      </c>
      <c r="T448" s="24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7" t="s">
        <v>249</v>
      </c>
      <c r="AT448" s="247" t="s">
        <v>162</v>
      </c>
      <c r="AU448" s="247" t="s">
        <v>89</v>
      </c>
      <c r="AY448" s="18" t="s">
        <v>160</v>
      </c>
      <c r="BE448" s="248">
        <f>IF(N448="základní",J448,0)</f>
        <v>0</v>
      </c>
      <c r="BF448" s="248">
        <f>IF(N448="snížená",J448,0)</f>
        <v>0</v>
      </c>
      <c r="BG448" s="248">
        <f>IF(N448="zákl. přenesená",J448,0)</f>
        <v>0</v>
      </c>
      <c r="BH448" s="248">
        <f>IF(N448="sníž. přenesená",J448,0)</f>
        <v>0</v>
      </c>
      <c r="BI448" s="248">
        <f>IF(N448="nulová",J448,0)</f>
        <v>0</v>
      </c>
      <c r="BJ448" s="18" t="s">
        <v>87</v>
      </c>
      <c r="BK448" s="248">
        <f>ROUND(I448*H448,2)</f>
        <v>0</v>
      </c>
      <c r="BL448" s="18" t="s">
        <v>249</v>
      </c>
      <c r="BM448" s="247" t="s">
        <v>704</v>
      </c>
    </row>
    <row r="449" s="12" customFormat="1" ht="22.8" customHeight="1">
      <c r="A449" s="12"/>
      <c r="B449" s="220"/>
      <c r="C449" s="221"/>
      <c r="D449" s="222" t="s">
        <v>78</v>
      </c>
      <c r="E449" s="234" t="s">
        <v>705</v>
      </c>
      <c r="F449" s="234" t="s">
        <v>706</v>
      </c>
      <c r="G449" s="221"/>
      <c r="H449" s="221"/>
      <c r="I449" s="224"/>
      <c r="J449" s="235">
        <f>BK449</f>
        <v>0</v>
      </c>
      <c r="K449" s="221"/>
      <c r="L449" s="226"/>
      <c r="M449" s="227"/>
      <c r="N449" s="228"/>
      <c r="O449" s="228"/>
      <c r="P449" s="229">
        <f>SUM(P450:P469)</f>
        <v>0</v>
      </c>
      <c r="Q449" s="228"/>
      <c r="R449" s="229">
        <f>SUM(R450:R469)</f>
        <v>0.086955600000000008</v>
      </c>
      <c r="S449" s="228"/>
      <c r="T449" s="230">
        <f>SUM(T450:T469)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31" t="s">
        <v>89</v>
      </c>
      <c r="AT449" s="232" t="s">
        <v>78</v>
      </c>
      <c r="AU449" s="232" t="s">
        <v>87</v>
      </c>
      <c r="AY449" s="231" t="s">
        <v>160</v>
      </c>
      <c r="BK449" s="233">
        <f>SUM(BK450:BK469)</f>
        <v>0</v>
      </c>
    </row>
    <row r="450" s="2" customFormat="1" ht="16.5" customHeight="1">
      <c r="A450" s="39"/>
      <c r="B450" s="40"/>
      <c r="C450" s="236" t="s">
        <v>707</v>
      </c>
      <c r="D450" s="236" t="s">
        <v>162</v>
      </c>
      <c r="E450" s="237" t="s">
        <v>708</v>
      </c>
      <c r="F450" s="238" t="s">
        <v>709</v>
      </c>
      <c r="G450" s="239" t="s">
        <v>203</v>
      </c>
      <c r="H450" s="240">
        <v>41.994999999999997</v>
      </c>
      <c r="I450" s="241"/>
      <c r="J450" s="242">
        <f>ROUND(I450*H450,2)</f>
        <v>0</v>
      </c>
      <c r="K450" s="238" t="s">
        <v>166</v>
      </c>
      <c r="L450" s="45"/>
      <c r="M450" s="243" t="s">
        <v>1</v>
      </c>
      <c r="N450" s="244" t="s">
        <v>44</v>
      </c>
      <c r="O450" s="92"/>
      <c r="P450" s="245">
        <f>O450*H450</f>
        <v>0</v>
      </c>
      <c r="Q450" s="245">
        <v>0.00088000000000000003</v>
      </c>
      <c r="R450" s="245">
        <f>Q450*H450</f>
        <v>0.036955599999999998</v>
      </c>
      <c r="S450" s="245">
        <v>0</v>
      </c>
      <c r="T450" s="246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7" t="s">
        <v>249</v>
      </c>
      <c r="AT450" s="247" t="s">
        <v>162</v>
      </c>
      <c r="AU450" s="247" t="s">
        <v>89</v>
      </c>
      <c r="AY450" s="18" t="s">
        <v>160</v>
      </c>
      <c r="BE450" s="248">
        <f>IF(N450="základní",J450,0)</f>
        <v>0</v>
      </c>
      <c r="BF450" s="248">
        <f>IF(N450="snížená",J450,0)</f>
        <v>0</v>
      </c>
      <c r="BG450" s="248">
        <f>IF(N450="zákl. přenesená",J450,0)</f>
        <v>0</v>
      </c>
      <c r="BH450" s="248">
        <f>IF(N450="sníž. přenesená",J450,0)</f>
        <v>0</v>
      </c>
      <c r="BI450" s="248">
        <f>IF(N450="nulová",J450,0)</f>
        <v>0</v>
      </c>
      <c r="BJ450" s="18" t="s">
        <v>87</v>
      </c>
      <c r="BK450" s="248">
        <f>ROUND(I450*H450,2)</f>
        <v>0</v>
      </c>
      <c r="BL450" s="18" t="s">
        <v>249</v>
      </c>
      <c r="BM450" s="247" t="s">
        <v>710</v>
      </c>
    </row>
    <row r="451" s="13" customFormat="1">
      <c r="A451" s="13"/>
      <c r="B451" s="249"/>
      <c r="C451" s="250"/>
      <c r="D451" s="251" t="s">
        <v>169</v>
      </c>
      <c r="E451" s="252" t="s">
        <v>1</v>
      </c>
      <c r="F451" s="253" t="s">
        <v>711</v>
      </c>
      <c r="G451" s="250"/>
      <c r="H451" s="252" t="s">
        <v>1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9" t="s">
        <v>169</v>
      </c>
      <c r="AU451" s="259" t="s">
        <v>89</v>
      </c>
      <c r="AV451" s="13" t="s">
        <v>87</v>
      </c>
      <c r="AW451" s="13" t="s">
        <v>34</v>
      </c>
      <c r="AX451" s="13" t="s">
        <v>79</v>
      </c>
      <c r="AY451" s="259" t="s">
        <v>160</v>
      </c>
    </row>
    <row r="452" s="13" customFormat="1">
      <c r="A452" s="13"/>
      <c r="B452" s="249"/>
      <c r="C452" s="250"/>
      <c r="D452" s="251" t="s">
        <v>169</v>
      </c>
      <c r="E452" s="252" t="s">
        <v>1</v>
      </c>
      <c r="F452" s="253" t="s">
        <v>712</v>
      </c>
      <c r="G452" s="250"/>
      <c r="H452" s="252" t="s">
        <v>1</v>
      </c>
      <c r="I452" s="254"/>
      <c r="J452" s="250"/>
      <c r="K452" s="250"/>
      <c r="L452" s="255"/>
      <c r="M452" s="256"/>
      <c r="N452" s="257"/>
      <c r="O452" s="257"/>
      <c r="P452" s="257"/>
      <c r="Q452" s="257"/>
      <c r="R452" s="257"/>
      <c r="S452" s="257"/>
      <c r="T452" s="25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9" t="s">
        <v>169</v>
      </c>
      <c r="AU452" s="259" t="s">
        <v>89</v>
      </c>
      <c r="AV452" s="13" t="s">
        <v>87</v>
      </c>
      <c r="AW452" s="13" t="s">
        <v>34</v>
      </c>
      <c r="AX452" s="13" t="s">
        <v>79</v>
      </c>
      <c r="AY452" s="259" t="s">
        <v>160</v>
      </c>
    </row>
    <row r="453" s="14" customFormat="1">
      <c r="A453" s="14"/>
      <c r="B453" s="260"/>
      <c r="C453" s="261"/>
      <c r="D453" s="251" t="s">
        <v>169</v>
      </c>
      <c r="E453" s="262" t="s">
        <v>1</v>
      </c>
      <c r="F453" s="263" t="s">
        <v>713</v>
      </c>
      <c r="G453" s="261"/>
      <c r="H453" s="264">
        <v>12</v>
      </c>
      <c r="I453" s="265"/>
      <c r="J453" s="261"/>
      <c r="K453" s="261"/>
      <c r="L453" s="266"/>
      <c r="M453" s="267"/>
      <c r="N453" s="268"/>
      <c r="O453" s="268"/>
      <c r="P453" s="268"/>
      <c r="Q453" s="268"/>
      <c r="R453" s="268"/>
      <c r="S453" s="268"/>
      <c r="T453" s="26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0" t="s">
        <v>169</v>
      </c>
      <c r="AU453" s="270" t="s">
        <v>89</v>
      </c>
      <c r="AV453" s="14" t="s">
        <v>89</v>
      </c>
      <c r="AW453" s="14" t="s">
        <v>34</v>
      </c>
      <c r="AX453" s="14" t="s">
        <v>79</v>
      </c>
      <c r="AY453" s="270" t="s">
        <v>160</v>
      </c>
    </row>
    <row r="454" s="13" customFormat="1">
      <c r="A454" s="13"/>
      <c r="B454" s="249"/>
      <c r="C454" s="250"/>
      <c r="D454" s="251" t="s">
        <v>169</v>
      </c>
      <c r="E454" s="252" t="s">
        <v>1</v>
      </c>
      <c r="F454" s="253" t="s">
        <v>714</v>
      </c>
      <c r="G454" s="250"/>
      <c r="H454" s="252" t="s">
        <v>1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9" t="s">
        <v>169</v>
      </c>
      <c r="AU454" s="259" t="s">
        <v>89</v>
      </c>
      <c r="AV454" s="13" t="s">
        <v>87</v>
      </c>
      <c r="AW454" s="13" t="s">
        <v>34</v>
      </c>
      <c r="AX454" s="13" t="s">
        <v>79</v>
      </c>
      <c r="AY454" s="259" t="s">
        <v>160</v>
      </c>
    </row>
    <row r="455" s="14" customFormat="1">
      <c r="A455" s="14"/>
      <c r="B455" s="260"/>
      <c r="C455" s="261"/>
      <c r="D455" s="251" t="s">
        <v>169</v>
      </c>
      <c r="E455" s="262" t="s">
        <v>1</v>
      </c>
      <c r="F455" s="263" t="s">
        <v>715</v>
      </c>
      <c r="G455" s="261"/>
      <c r="H455" s="264">
        <v>14.994999999999999</v>
      </c>
      <c r="I455" s="265"/>
      <c r="J455" s="261"/>
      <c r="K455" s="261"/>
      <c r="L455" s="266"/>
      <c r="M455" s="267"/>
      <c r="N455" s="268"/>
      <c r="O455" s="268"/>
      <c r="P455" s="268"/>
      <c r="Q455" s="268"/>
      <c r="R455" s="268"/>
      <c r="S455" s="268"/>
      <c r="T455" s="26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0" t="s">
        <v>169</v>
      </c>
      <c r="AU455" s="270" t="s">
        <v>89</v>
      </c>
      <c r="AV455" s="14" t="s">
        <v>89</v>
      </c>
      <c r="AW455" s="14" t="s">
        <v>34</v>
      </c>
      <c r="AX455" s="14" t="s">
        <v>79</v>
      </c>
      <c r="AY455" s="270" t="s">
        <v>160</v>
      </c>
    </row>
    <row r="456" s="14" customFormat="1">
      <c r="A456" s="14"/>
      <c r="B456" s="260"/>
      <c r="C456" s="261"/>
      <c r="D456" s="251" t="s">
        <v>169</v>
      </c>
      <c r="E456" s="262" t="s">
        <v>1</v>
      </c>
      <c r="F456" s="263" t="s">
        <v>716</v>
      </c>
      <c r="G456" s="261"/>
      <c r="H456" s="264">
        <v>15</v>
      </c>
      <c r="I456" s="265"/>
      <c r="J456" s="261"/>
      <c r="K456" s="261"/>
      <c r="L456" s="266"/>
      <c r="M456" s="267"/>
      <c r="N456" s="268"/>
      <c r="O456" s="268"/>
      <c r="P456" s="268"/>
      <c r="Q456" s="268"/>
      <c r="R456" s="268"/>
      <c r="S456" s="268"/>
      <c r="T456" s="26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0" t="s">
        <v>169</v>
      </c>
      <c r="AU456" s="270" t="s">
        <v>89</v>
      </c>
      <c r="AV456" s="14" t="s">
        <v>89</v>
      </c>
      <c r="AW456" s="14" t="s">
        <v>34</v>
      </c>
      <c r="AX456" s="14" t="s">
        <v>79</v>
      </c>
      <c r="AY456" s="270" t="s">
        <v>160</v>
      </c>
    </row>
    <row r="457" s="15" customFormat="1">
      <c r="A457" s="15"/>
      <c r="B457" s="281"/>
      <c r="C457" s="282"/>
      <c r="D457" s="251" t="s">
        <v>169</v>
      </c>
      <c r="E457" s="283" t="s">
        <v>1</v>
      </c>
      <c r="F457" s="284" t="s">
        <v>234</v>
      </c>
      <c r="G457" s="282"/>
      <c r="H457" s="285">
        <v>41.994999999999997</v>
      </c>
      <c r="I457" s="286"/>
      <c r="J457" s="282"/>
      <c r="K457" s="282"/>
      <c r="L457" s="287"/>
      <c r="M457" s="288"/>
      <c r="N457" s="289"/>
      <c r="O457" s="289"/>
      <c r="P457" s="289"/>
      <c r="Q457" s="289"/>
      <c r="R457" s="289"/>
      <c r="S457" s="289"/>
      <c r="T457" s="29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91" t="s">
        <v>169</v>
      </c>
      <c r="AU457" s="291" t="s">
        <v>89</v>
      </c>
      <c r="AV457" s="15" t="s">
        <v>167</v>
      </c>
      <c r="AW457" s="15" t="s">
        <v>34</v>
      </c>
      <c r="AX457" s="15" t="s">
        <v>87</v>
      </c>
      <c r="AY457" s="291" t="s">
        <v>160</v>
      </c>
    </row>
    <row r="458" s="2" customFormat="1" ht="16.5" customHeight="1">
      <c r="A458" s="39"/>
      <c r="B458" s="40"/>
      <c r="C458" s="271" t="s">
        <v>717</v>
      </c>
      <c r="D458" s="271" t="s">
        <v>208</v>
      </c>
      <c r="E458" s="272" t="s">
        <v>718</v>
      </c>
      <c r="F458" s="273" t="s">
        <v>719</v>
      </c>
      <c r="G458" s="274" t="s">
        <v>203</v>
      </c>
      <c r="H458" s="275">
        <v>14</v>
      </c>
      <c r="I458" s="276"/>
      <c r="J458" s="277">
        <f>ROUND(I458*H458,2)</f>
        <v>0</v>
      </c>
      <c r="K458" s="273" t="s">
        <v>1</v>
      </c>
      <c r="L458" s="278"/>
      <c r="M458" s="279" t="s">
        <v>1</v>
      </c>
      <c r="N458" s="280" t="s">
        <v>44</v>
      </c>
      <c r="O458" s="92"/>
      <c r="P458" s="245">
        <f>O458*H458</f>
        <v>0</v>
      </c>
      <c r="Q458" s="245">
        <v>0.001</v>
      </c>
      <c r="R458" s="245">
        <f>Q458*H458</f>
        <v>0.014</v>
      </c>
      <c r="S458" s="245">
        <v>0</v>
      </c>
      <c r="T458" s="24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7" t="s">
        <v>360</v>
      </c>
      <c r="AT458" s="247" t="s">
        <v>208</v>
      </c>
      <c r="AU458" s="247" t="s">
        <v>89</v>
      </c>
      <c r="AY458" s="18" t="s">
        <v>160</v>
      </c>
      <c r="BE458" s="248">
        <f>IF(N458="základní",J458,0)</f>
        <v>0</v>
      </c>
      <c r="BF458" s="248">
        <f>IF(N458="snížená",J458,0)</f>
        <v>0</v>
      </c>
      <c r="BG458" s="248">
        <f>IF(N458="zákl. přenesená",J458,0)</f>
        <v>0</v>
      </c>
      <c r="BH458" s="248">
        <f>IF(N458="sníž. přenesená",J458,0)</f>
        <v>0</v>
      </c>
      <c r="BI458" s="248">
        <f>IF(N458="nulová",J458,0)</f>
        <v>0</v>
      </c>
      <c r="BJ458" s="18" t="s">
        <v>87</v>
      </c>
      <c r="BK458" s="248">
        <f>ROUND(I458*H458,2)</f>
        <v>0</v>
      </c>
      <c r="BL458" s="18" t="s">
        <v>249</v>
      </c>
      <c r="BM458" s="247" t="s">
        <v>720</v>
      </c>
    </row>
    <row r="459" s="13" customFormat="1">
      <c r="A459" s="13"/>
      <c r="B459" s="249"/>
      <c r="C459" s="250"/>
      <c r="D459" s="251" t="s">
        <v>169</v>
      </c>
      <c r="E459" s="252" t="s">
        <v>1</v>
      </c>
      <c r="F459" s="253" t="s">
        <v>721</v>
      </c>
      <c r="G459" s="250"/>
      <c r="H459" s="252" t="s">
        <v>1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9" t="s">
        <v>169</v>
      </c>
      <c r="AU459" s="259" t="s">
        <v>89</v>
      </c>
      <c r="AV459" s="13" t="s">
        <v>87</v>
      </c>
      <c r="AW459" s="13" t="s">
        <v>34</v>
      </c>
      <c r="AX459" s="13" t="s">
        <v>79</v>
      </c>
      <c r="AY459" s="259" t="s">
        <v>160</v>
      </c>
    </row>
    <row r="460" s="14" customFormat="1">
      <c r="A460" s="14"/>
      <c r="B460" s="260"/>
      <c r="C460" s="261"/>
      <c r="D460" s="251" t="s">
        <v>169</v>
      </c>
      <c r="E460" s="262" t="s">
        <v>1</v>
      </c>
      <c r="F460" s="263" t="s">
        <v>722</v>
      </c>
      <c r="G460" s="261"/>
      <c r="H460" s="264">
        <v>14</v>
      </c>
      <c r="I460" s="265"/>
      <c r="J460" s="261"/>
      <c r="K460" s="261"/>
      <c r="L460" s="266"/>
      <c r="M460" s="267"/>
      <c r="N460" s="268"/>
      <c r="O460" s="268"/>
      <c r="P460" s="268"/>
      <c r="Q460" s="268"/>
      <c r="R460" s="268"/>
      <c r="S460" s="268"/>
      <c r="T460" s="26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0" t="s">
        <v>169</v>
      </c>
      <c r="AU460" s="270" t="s">
        <v>89</v>
      </c>
      <c r="AV460" s="14" t="s">
        <v>89</v>
      </c>
      <c r="AW460" s="14" t="s">
        <v>34</v>
      </c>
      <c r="AX460" s="14" t="s">
        <v>87</v>
      </c>
      <c r="AY460" s="270" t="s">
        <v>160</v>
      </c>
    </row>
    <row r="461" s="2" customFormat="1" ht="24" customHeight="1">
      <c r="A461" s="39"/>
      <c r="B461" s="40"/>
      <c r="C461" s="271" t="s">
        <v>723</v>
      </c>
      <c r="D461" s="271" t="s">
        <v>208</v>
      </c>
      <c r="E461" s="272" t="s">
        <v>724</v>
      </c>
      <c r="F461" s="273" t="s">
        <v>725</v>
      </c>
      <c r="G461" s="274" t="s">
        <v>203</v>
      </c>
      <c r="H461" s="275">
        <v>18</v>
      </c>
      <c r="I461" s="276"/>
      <c r="J461" s="277">
        <f>ROUND(I461*H461,2)</f>
        <v>0</v>
      </c>
      <c r="K461" s="273" t="s">
        <v>166</v>
      </c>
      <c r="L461" s="278"/>
      <c r="M461" s="279" t="s">
        <v>1</v>
      </c>
      <c r="N461" s="280" t="s">
        <v>44</v>
      </c>
      <c r="O461" s="92"/>
      <c r="P461" s="245">
        <f>O461*H461</f>
        <v>0</v>
      </c>
      <c r="Q461" s="245">
        <v>0.001</v>
      </c>
      <c r="R461" s="245">
        <f>Q461*H461</f>
        <v>0.018000000000000002</v>
      </c>
      <c r="S461" s="245">
        <v>0</v>
      </c>
      <c r="T461" s="246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7" t="s">
        <v>360</v>
      </c>
      <c r="AT461" s="247" t="s">
        <v>208</v>
      </c>
      <c r="AU461" s="247" t="s">
        <v>89</v>
      </c>
      <c r="AY461" s="18" t="s">
        <v>160</v>
      </c>
      <c r="BE461" s="248">
        <f>IF(N461="základní",J461,0)</f>
        <v>0</v>
      </c>
      <c r="BF461" s="248">
        <f>IF(N461="snížená",J461,0)</f>
        <v>0</v>
      </c>
      <c r="BG461" s="248">
        <f>IF(N461="zákl. přenesená",J461,0)</f>
        <v>0</v>
      </c>
      <c r="BH461" s="248">
        <f>IF(N461="sníž. přenesená",J461,0)</f>
        <v>0</v>
      </c>
      <c r="BI461" s="248">
        <f>IF(N461="nulová",J461,0)</f>
        <v>0</v>
      </c>
      <c r="BJ461" s="18" t="s">
        <v>87</v>
      </c>
      <c r="BK461" s="248">
        <f>ROUND(I461*H461,2)</f>
        <v>0</v>
      </c>
      <c r="BL461" s="18" t="s">
        <v>249</v>
      </c>
      <c r="BM461" s="247" t="s">
        <v>726</v>
      </c>
    </row>
    <row r="462" s="13" customFormat="1">
      <c r="A462" s="13"/>
      <c r="B462" s="249"/>
      <c r="C462" s="250"/>
      <c r="D462" s="251" t="s">
        <v>169</v>
      </c>
      <c r="E462" s="252" t="s">
        <v>1</v>
      </c>
      <c r="F462" s="253" t="s">
        <v>727</v>
      </c>
      <c r="G462" s="250"/>
      <c r="H462" s="252" t="s">
        <v>1</v>
      </c>
      <c r="I462" s="254"/>
      <c r="J462" s="250"/>
      <c r="K462" s="250"/>
      <c r="L462" s="255"/>
      <c r="M462" s="256"/>
      <c r="N462" s="257"/>
      <c r="O462" s="257"/>
      <c r="P462" s="257"/>
      <c r="Q462" s="257"/>
      <c r="R462" s="257"/>
      <c r="S462" s="257"/>
      <c r="T462" s="25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9" t="s">
        <v>169</v>
      </c>
      <c r="AU462" s="259" t="s">
        <v>89</v>
      </c>
      <c r="AV462" s="13" t="s">
        <v>87</v>
      </c>
      <c r="AW462" s="13" t="s">
        <v>34</v>
      </c>
      <c r="AX462" s="13" t="s">
        <v>79</v>
      </c>
      <c r="AY462" s="259" t="s">
        <v>160</v>
      </c>
    </row>
    <row r="463" s="13" customFormat="1">
      <c r="A463" s="13"/>
      <c r="B463" s="249"/>
      <c r="C463" s="250"/>
      <c r="D463" s="251" t="s">
        <v>169</v>
      </c>
      <c r="E463" s="252" t="s">
        <v>1</v>
      </c>
      <c r="F463" s="253" t="s">
        <v>728</v>
      </c>
      <c r="G463" s="250"/>
      <c r="H463" s="252" t="s">
        <v>1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9" t="s">
        <v>169</v>
      </c>
      <c r="AU463" s="259" t="s">
        <v>89</v>
      </c>
      <c r="AV463" s="13" t="s">
        <v>87</v>
      </c>
      <c r="AW463" s="13" t="s">
        <v>34</v>
      </c>
      <c r="AX463" s="13" t="s">
        <v>79</v>
      </c>
      <c r="AY463" s="259" t="s">
        <v>160</v>
      </c>
    </row>
    <row r="464" s="14" customFormat="1">
      <c r="A464" s="14"/>
      <c r="B464" s="260"/>
      <c r="C464" s="261"/>
      <c r="D464" s="251" t="s">
        <v>169</v>
      </c>
      <c r="E464" s="262" t="s">
        <v>1</v>
      </c>
      <c r="F464" s="263" t="s">
        <v>729</v>
      </c>
      <c r="G464" s="261"/>
      <c r="H464" s="264">
        <v>18</v>
      </c>
      <c r="I464" s="265"/>
      <c r="J464" s="261"/>
      <c r="K464" s="261"/>
      <c r="L464" s="266"/>
      <c r="M464" s="267"/>
      <c r="N464" s="268"/>
      <c r="O464" s="268"/>
      <c r="P464" s="268"/>
      <c r="Q464" s="268"/>
      <c r="R464" s="268"/>
      <c r="S464" s="268"/>
      <c r="T464" s="26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0" t="s">
        <v>169</v>
      </c>
      <c r="AU464" s="270" t="s">
        <v>89</v>
      </c>
      <c r="AV464" s="14" t="s">
        <v>89</v>
      </c>
      <c r="AW464" s="14" t="s">
        <v>34</v>
      </c>
      <c r="AX464" s="14" t="s">
        <v>87</v>
      </c>
      <c r="AY464" s="270" t="s">
        <v>160</v>
      </c>
    </row>
    <row r="465" s="2" customFormat="1" ht="24" customHeight="1">
      <c r="A465" s="39"/>
      <c r="B465" s="40"/>
      <c r="C465" s="271" t="s">
        <v>511</v>
      </c>
      <c r="D465" s="271" t="s">
        <v>208</v>
      </c>
      <c r="E465" s="272" t="s">
        <v>730</v>
      </c>
      <c r="F465" s="273" t="s">
        <v>731</v>
      </c>
      <c r="G465" s="274" t="s">
        <v>203</v>
      </c>
      <c r="H465" s="275">
        <v>18</v>
      </c>
      <c r="I465" s="276"/>
      <c r="J465" s="277">
        <f>ROUND(I465*H465,2)</f>
        <v>0</v>
      </c>
      <c r="K465" s="273" t="s">
        <v>166</v>
      </c>
      <c r="L465" s="278"/>
      <c r="M465" s="279" t="s">
        <v>1</v>
      </c>
      <c r="N465" s="280" t="s">
        <v>44</v>
      </c>
      <c r="O465" s="92"/>
      <c r="P465" s="245">
        <f>O465*H465</f>
        <v>0</v>
      </c>
      <c r="Q465" s="245">
        <v>0.001</v>
      </c>
      <c r="R465" s="245">
        <f>Q465*H465</f>
        <v>0.018000000000000002</v>
      </c>
      <c r="S465" s="245">
        <v>0</v>
      </c>
      <c r="T465" s="24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7" t="s">
        <v>360</v>
      </c>
      <c r="AT465" s="247" t="s">
        <v>208</v>
      </c>
      <c r="AU465" s="247" t="s">
        <v>89</v>
      </c>
      <c r="AY465" s="18" t="s">
        <v>160</v>
      </c>
      <c r="BE465" s="248">
        <f>IF(N465="základní",J465,0)</f>
        <v>0</v>
      </c>
      <c r="BF465" s="248">
        <f>IF(N465="snížená",J465,0)</f>
        <v>0</v>
      </c>
      <c r="BG465" s="248">
        <f>IF(N465="zákl. přenesená",J465,0)</f>
        <v>0</v>
      </c>
      <c r="BH465" s="248">
        <f>IF(N465="sníž. přenesená",J465,0)</f>
        <v>0</v>
      </c>
      <c r="BI465" s="248">
        <f>IF(N465="nulová",J465,0)</f>
        <v>0</v>
      </c>
      <c r="BJ465" s="18" t="s">
        <v>87</v>
      </c>
      <c r="BK465" s="248">
        <f>ROUND(I465*H465,2)</f>
        <v>0</v>
      </c>
      <c r="BL465" s="18" t="s">
        <v>249</v>
      </c>
      <c r="BM465" s="247" t="s">
        <v>732</v>
      </c>
    </row>
    <row r="466" s="13" customFormat="1">
      <c r="A466" s="13"/>
      <c r="B466" s="249"/>
      <c r="C466" s="250"/>
      <c r="D466" s="251" t="s">
        <v>169</v>
      </c>
      <c r="E466" s="252" t="s">
        <v>1</v>
      </c>
      <c r="F466" s="253" t="s">
        <v>733</v>
      </c>
      <c r="G466" s="250"/>
      <c r="H466" s="252" t="s">
        <v>1</v>
      </c>
      <c r="I466" s="254"/>
      <c r="J466" s="250"/>
      <c r="K466" s="250"/>
      <c r="L466" s="255"/>
      <c r="M466" s="256"/>
      <c r="N466" s="257"/>
      <c r="O466" s="257"/>
      <c r="P466" s="257"/>
      <c r="Q466" s="257"/>
      <c r="R466" s="257"/>
      <c r="S466" s="257"/>
      <c r="T466" s="25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9" t="s">
        <v>169</v>
      </c>
      <c r="AU466" s="259" t="s">
        <v>89</v>
      </c>
      <c r="AV466" s="13" t="s">
        <v>87</v>
      </c>
      <c r="AW466" s="13" t="s">
        <v>34</v>
      </c>
      <c r="AX466" s="13" t="s">
        <v>79</v>
      </c>
      <c r="AY466" s="259" t="s">
        <v>160</v>
      </c>
    </row>
    <row r="467" s="13" customFormat="1">
      <c r="A467" s="13"/>
      <c r="B467" s="249"/>
      <c r="C467" s="250"/>
      <c r="D467" s="251" t="s">
        <v>169</v>
      </c>
      <c r="E467" s="252" t="s">
        <v>1</v>
      </c>
      <c r="F467" s="253" t="s">
        <v>734</v>
      </c>
      <c r="G467" s="250"/>
      <c r="H467" s="252" t="s">
        <v>1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9" t="s">
        <v>169</v>
      </c>
      <c r="AU467" s="259" t="s">
        <v>89</v>
      </c>
      <c r="AV467" s="13" t="s">
        <v>87</v>
      </c>
      <c r="AW467" s="13" t="s">
        <v>34</v>
      </c>
      <c r="AX467" s="13" t="s">
        <v>79</v>
      </c>
      <c r="AY467" s="259" t="s">
        <v>160</v>
      </c>
    </row>
    <row r="468" s="14" customFormat="1">
      <c r="A468" s="14"/>
      <c r="B468" s="260"/>
      <c r="C468" s="261"/>
      <c r="D468" s="251" t="s">
        <v>169</v>
      </c>
      <c r="E468" s="262" t="s">
        <v>1</v>
      </c>
      <c r="F468" s="263" t="s">
        <v>729</v>
      </c>
      <c r="G468" s="261"/>
      <c r="H468" s="264">
        <v>18</v>
      </c>
      <c r="I468" s="265"/>
      <c r="J468" s="261"/>
      <c r="K468" s="261"/>
      <c r="L468" s="266"/>
      <c r="M468" s="267"/>
      <c r="N468" s="268"/>
      <c r="O468" s="268"/>
      <c r="P468" s="268"/>
      <c r="Q468" s="268"/>
      <c r="R468" s="268"/>
      <c r="S468" s="268"/>
      <c r="T468" s="26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0" t="s">
        <v>169</v>
      </c>
      <c r="AU468" s="270" t="s">
        <v>89</v>
      </c>
      <c r="AV468" s="14" t="s">
        <v>89</v>
      </c>
      <c r="AW468" s="14" t="s">
        <v>34</v>
      </c>
      <c r="AX468" s="14" t="s">
        <v>87</v>
      </c>
      <c r="AY468" s="270" t="s">
        <v>160</v>
      </c>
    </row>
    <row r="469" s="2" customFormat="1" ht="16.5" customHeight="1">
      <c r="A469" s="39"/>
      <c r="B469" s="40"/>
      <c r="C469" s="236" t="s">
        <v>558</v>
      </c>
      <c r="D469" s="236" t="s">
        <v>162</v>
      </c>
      <c r="E469" s="237" t="s">
        <v>735</v>
      </c>
      <c r="F469" s="238" t="s">
        <v>736</v>
      </c>
      <c r="G469" s="239" t="s">
        <v>197</v>
      </c>
      <c r="H469" s="240">
        <v>0.086999999999999994</v>
      </c>
      <c r="I469" s="241"/>
      <c r="J469" s="242">
        <f>ROUND(I469*H469,2)</f>
        <v>0</v>
      </c>
      <c r="K469" s="238" t="s">
        <v>166</v>
      </c>
      <c r="L469" s="45"/>
      <c r="M469" s="243" t="s">
        <v>1</v>
      </c>
      <c r="N469" s="244" t="s">
        <v>44</v>
      </c>
      <c r="O469" s="92"/>
      <c r="P469" s="245">
        <f>O469*H469</f>
        <v>0</v>
      </c>
      <c r="Q469" s="245">
        <v>0</v>
      </c>
      <c r="R469" s="245">
        <f>Q469*H469</f>
        <v>0</v>
      </c>
      <c r="S469" s="245">
        <v>0</v>
      </c>
      <c r="T469" s="246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7" t="s">
        <v>249</v>
      </c>
      <c r="AT469" s="247" t="s">
        <v>162</v>
      </c>
      <c r="AU469" s="247" t="s">
        <v>89</v>
      </c>
      <c r="AY469" s="18" t="s">
        <v>160</v>
      </c>
      <c r="BE469" s="248">
        <f>IF(N469="základní",J469,0)</f>
        <v>0</v>
      </c>
      <c r="BF469" s="248">
        <f>IF(N469="snížená",J469,0)</f>
        <v>0</v>
      </c>
      <c r="BG469" s="248">
        <f>IF(N469="zákl. přenesená",J469,0)</f>
        <v>0</v>
      </c>
      <c r="BH469" s="248">
        <f>IF(N469="sníž. přenesená",J469,0)</f>
        <v>0</v>
      </c>
      <c r="BI469" s="248">
        <f>IF(N469="nulová",J469,0)</f>
        <v>0</v>
      </c>
      <c r="BJ469" s="18" t="s">
        <v>87</v>
      </c>
      <c r="BK469" s="248">
        <f>ROUND(I469*H469,2)</f>
        <v>0</v>
      </c>
      <c r="BL469" s="18" t="s">
        <v>249</v>
      </c>
      <c r="BM469" s="247" t="s">
        <v>737</v>
      </c>
    </row>
    <row r="470" s="12" customFormat="1" ht="22.8" customHeight="1">
      <c r="A470" s="12"/>
      <c r="B470" s="220"/>
      <c r="C470" s="221"/>
      <c r="D470" s="222" t="s">
        <v>78</v>
      </c>
      <c r="E470" s="234" t="s">
        <v>738</v>
      </c>
      <c r="F470" s="234" t="s">
        <v>739</v>
      </c>
      <c r="G470" s="221"/>
      <c r="H470" s="221"/>
      <c r="I470" s="224"/>
      <c r="J470" s="235">
        <f>BK470</f>
        <v>0</v>
      </c>
      <c r="K470" s="221"/>
      <c r="L470" s="226"/>
      <c r="M470" s="227"/>
      <c r="N470" s="228"/>
      <c r="O470" s="228"/>
      <c r="P470" s="229">
        <f>SUM(P471:P490)</f>
        <v>0</v>
      </c>
      <c r="Q470" s="228"/>
      <c r="R470" s="229">
        <f>SUM(R471:R490)</f>
        <v>0.34832000000000002</v>
      </c>
      <c r="S470" s="228"/>
      <c r="T470" s="230">
        <f>SUM(T471:T490)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31" t="s">
        <v>89</v>
      </c>
      <c r="AT470" s="232" t="s">
        <v>78</v>
      </c>
      <c r="AU470" s="232" t="s">
        <v>87</v>
      </c>
      <c r="AY470" s="231" t="s">
        <v>160</v>
      </c>
      <c r="BK470" s="233">
        <f>SUM(BK471:BK490)</f>
        <v>0</v>
      </c>
    </row>
    <row r="471" s="2" customFormat="1" ht="16.5" customHeight="1">
      <c r="A471" s="39"/>
      <c r="B471" s="40"/>
      <c r="C471" s="236" t="s">
        <v>576</v>
      </c>
      <c r="D471" s="236" t="s">
        <v>162</v>
      </c>
      <c r="E471" s="237" t="s">
        <v>740</v>
      </c>
      <c r="F471" s="238" t="s">
        <v>741</v>
      </c>
      <c r="G471" s="239" t="s">
        <v>203</v>
      </c>
      <c r="H471" s="240">
        <v>14</v>
      </c>
      <c r="I471" s="241"/>
      <c r="J471" s="242">
        <f>ROUND(I471*H471,2)</f>
        <v>0</v>
      </c>
      <c r="K471" s="238" t="s">
        <v>166</v>
      </c>
      <c r="L471" s="45"/>
      <c r="M471" s="243" t="s">
        <v>1</v>
      </c>
      <c r="N471" s="244" t="s">
        <v>44</v>
      </c>
      <c r="O471" s="92"/>
      <c r="P471" s="245">
        <f>O471*H471</f>
        <v>0</v>
      </c>
      <c r="Q471" s="245">
        <v>0</v>
      </c>
      <c r="R471" s="245">
        <f>Q471*H471</f>
        <v>0</v>
      </c>
      <c r="S471" s="245">
        <v>0</v>
      </c>
      <c r="T471" s="246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7" t="s">
        <v>249</v>
      </c>
      <c r="AT471" s="247" t="s">
        <v>162</v>
      </c>
      <c r="AU471" s="247" t="s">
        <v>89</v>
      </c>
      <c r="AY471" s="18" t="s">
        <v>160</v>
      </c>
      <c r="BE471" s="248">
        <f>IF(N471="základní",J471,0)</f>
        <v>0</v>
      </c>
      <c r="BF471" s="248">
        <f>IF(N471="snížená",J471,0)</f>
        <v>0</v>
      </c>
      <c r="BG471" s="248">
        <f>IF(N471="zákl. přenesená",J471,0)</f>
        <v>0</v>
      </c>
      <c r="BH471" s="248">
        <f>IF(N471="sníž. přenesená",J471,0)</f>
        <v>0</v>
      </c>
      <c r="BI471" s="248">
        <f>IF(N471="nulová",J471,0)</f>
        <v>0</v>
      </c>
      <c r="BJ471" s="18" t="s">
        <v>87</v>
      </c>
      <c r="BK471" s="248">
        <f>ROUND(I471*H471,2)</f>
        <v>0</v>
      </c>
      <c r="BL471" s="18" t="s">
        <v>249</v>
      </c>
      <c r="BM471" s="247" t="s">
        <v>742</v>
      </c>
    </row>
    <row r="472" s="13" customFormat="1">
      <c r="A472" s="13"/>
      <c r="B472" s="249"/>
      <c r="C472" s="250"/>
      <c r="D472" s="251" t="s">
        <v>169</v>
      </c>
      <c r="E472" s="252" t="s">
        <v>1</v>
      </c>
      <c r="F472" s="253" t="s">
        <v>743</v>
      </c>
      <c r="G472" s="250"/>
      <c r="H472" s="252" t="s">
        <v>1</v>
      </c>
      <c r="I472" s="254"/>
      <c r="J472" s="250"/>
      <c r="K472" s="250"/>
      <c r="L472" s="255"/>
      <c r="M472" s="256"/>
      <c r="N472" s="257"/>
      <c r="O472" s="257"/>
      <c r="P472" s="257"/>
      <c r="Q472" s="257"/>
      <c r="R472" s="257"/>
      <c r="S472" s="257"/>
      <c r="T472" s="25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9" t="s">
        <v>169</v>
      </c>
      <c r="AU472" s="259" t="s">
        <v>89</v>
      </c>
      <c r="AV472" s="13" t="s">
        <v>87</v>
      </c>
      <c r="AW472" s="13" t="s">
        <v>34</v>
      </c>
      <c r="AX472" s="13" t="s">
        <v>79</v>
      </c>
      <c r="AY472" s="259" t="s">
        <v>160</v>
      </c>
    </row>
    <row r="473" s="14" customFormat="1">
      <c r="A473" s="14"/>
      <c r="B473" s="260"/>
      <c r="C473" s="261"/>
      <c r="D473" s="251" t="s">
        <v>169</v>
      </c>
      <c r="E473" s="262" t="s">
        <v>1</v>
      </c>
      <c r="F473" s="263" t="s">
        <v>744</v>
      </c>
      <c r="G473" s="261"/>
      <c r="H473" s="264">
        <v>14</v>
      </c>
      <c r="I473" s="265"/>
      <c r="J473" s="261"/>
      <c r="K473" s="261"/>
      <c r="L473" s="266"/>
      <c r="M473" s="267"/>
      <c r="N473" s="268"/>
      <c r="O473" s="268"/>
      <c r="P473" s="268"/>
      <c r="Q473" s="268"/>
      <c r="R473" s="268"/>
      <c r="S473" s="268"/>
      <c r="T473" s="26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0" t="s">
        <v>169</v>
      </c>
      <c r="AU473" s="270" t="s">
        <v>89</v>
      </c>
      <c r="AV473" s="14" t="s">
        <v>89</v>
      </c>
      <c r="AW473" s="14" t="s">
        <v>34</v>
      </c>
      <c r="AX473" s="14" t="s">
        <v>87</v>
      </c>
      <c r="AY473" s="270" t="s">
        <v>160</v>
      </c>
    </row>
    <row r="474" s="2" customFormat="1" ht="16.5" customHeight="1">
      <c r="A474" s="39"/>
      <c r="B474" s="40"/>
      <c r="C474" s="271" t="s">
        <v>611</v>
      </c>
      <c r="D474" s="271" t="s">
        <v>208</v>
      </c>
      <c r="E474" s="272" t="s">
        <v>745</v>
      </c>
      <c r="F474" s="273" t="s">
        <v>746</v>
      </c>
      <c r="G474" s="274" t="s">
        <v>203</v>
      </c>
      <c r="H474" s="275">
        <v>15</v>
      </c>
      <c r="I474" s="276"/>
      <c r="J474" s="277">
        <f>ROUND(I474*H474,2)</f>
        <v>0</v>
      </c>
      <c r="K474" s="273" t="s">
        <v>166</v>
      </c>
      <c r="L474" s="278"/>
      <c r="M474" s="279" t="s">
        <v>1</v>
      </c>
      <c r="N474" s="280" t="s">
        <v>44</v>
      </c>
      <c r="O474" s="92"/>
      <c r="P474" s="245">
        <f>O474*H474</f>
        <v>0</v>
      </c>
      <c r="Q474" s="245">
        <v>0.016</v>
      </c>
      <c r="R474" s="245">
        <f>Q474*H474</f>
        <v>0.23999999999999999</v>
      </c>
      <c r="S474" s="245">
        <v>0</v>
      </c>
      <c r="T474" s="246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7" t="s">
        <v>360</v>
      </c>
      <c r="AT474" s="247" t="s">
        <v>208</v>
      </c>
      <c r="AU474" s="247" t="s">
        <v>89</v>
      </c>
      <c r="AY474" s="18" t="s">
        <v>160</v>
      </c>
      <c r="BE474" s="248">
        <f>IF(N474="základní",J474,0)</f>
        <v>0</v>
      </c>
      <c r="BF474" s="248">
        <f>IF(N474="snížená",J474,0)</f>
        <v>0</v>
      </c>
      <c r="BG474" s="248">
        <f>IF(N474="zákl. přenesená",J474,0)</f>
        <v>0</v>
      </c>
      <c r="BH474" s="248">
        <f>IF(N474="sníž. přenesená",J474,0)</f>
        <v>0</v>
      </c>
      <c r="BI474" s="248">
        <f>IF(N474="nulová",J474,0)</f>
        <v>0</v>
      </c>
      <c r="BJ474" s="18" t="s">
        <v>87</v>
      </c>
      <c r="BK474" s="248">
        <f>ROUND(I474*H474,2)</f>
        <v>0</v>
      </c>
      <c r="BL474" s="18" t="s">
        <v>249</v>
      </c>
      <c r="BM474" s="247" t="s">
        <v>747</v>
      </c>
    </row>
    <row r="475" s="14" customFormat="1">
      <c r="A475" s="14"/>
      <c r="B475" s="260"/>
      <c r="C475" s="261"/>
      <c r="D475" s="251" t="s">
        <v>169</v>
      </c>
      <c r="E475" s="262" t="s">
        <v>1</v>
      </c>
      <c r="F475" s="263" t="s">
        <v>748</v>
      </c>
      <c r="G475" s="261"/>
      <c r="H475" s="264">
        <v>15</v>
      </c>
      <c r="I475" s="265"/>
      <c r="J475" s="261"/>
      <c r="K475" s="261"/>
      <c r="L475" s="266"/>
      <c r="M475" s="267"/>
      <c r="N475" s="268"/>
      <c r="O475" s="268"/>
      <c r="P475" s="268"/>
      <c r="Q475" s="268"/>
      <c r="R475" s="268"/>
      <c r="S475" s="268"/>
      <c r="T475" s="26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0" t="s">
        <v>169</v>
      </c>
      <c r="AU475" s="270" t="s">
        <v>89</v>
      </c>
      <c r="AV475" s="14" t="s">
        <v>89</v>
      </c>
      <c r="AW475" s="14" t="s">
        <v>34</v>
      </c>
      <c r="AX475" s="14" t="s">
        <v>87</v>
      </c>
      <c r="AY475" s="270" t="s">
        <v>160</v>
      </c>
    </row>
    <row r="476" s="2" customFormat="1" ht="16.5" customHeight="1">
      <c r="A476" s="39"/>
      <c r="B476" s="40"/>
      <c r="C476" s="236" t="s">
        <v>749</v>
      </c>
      <c r="D476" s="236" t="s">
        <v>162</v>
      </c>
      <c r="E476" s="237" t="s">
        <v>750</v>
      </c>
      <c r="F476" s="238" t="s">
        <v>751</v>
      </c>
      <c r="G476" s="239" t="s">
        <v>363</v>
      </c>
      <c r="H476" s="240">
        <v>63</v>
      </c>
      <c r="I476" s="241"/>
      <c r="J476" s="242">
        <f>ROUND(I476*H476,2)</f>
        <v>0</v>
      </c>
      <c r="K476" s="238" t="s">
        <v>166</v>
      </c>
      <c r="L476" s="45"/>
      <c r="M476" s="243" t="s">
        <v>1</v>
      </c>
      <c r="N476" s="244" t="s">
        <v>44</v>
      </c>
      <c r="O476" s="92"/>
      <c r="P476" s="245">
        <f>O476*H476</f>
        <v>0</v>
      </c>
      <c r="Q476" s="245">
        <v>0</v>
      </c>
      <c r="R476" s="245">
        <f>Q476*H476</f>
        <v>0</v>
      </c>
      <c r="S476" s="245">
        <v>0</v>
      </c>
      <c r="T476" s="246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7" t="s">
        <v>249</v>
      </c>
      <c r="AT476" s="247" t="s">
        <v>162</v>
      </c>
      <c r="AU476" s="247" t="s">
        <v>89</v>
      </c>
      <c r="AY476" s="18" t="s">
        <v>160</v>
      </c>
      <c r="BE476" s="248">
        <f>IF(N476="základní",J476,0)</f>
        <v>0</v>
      </c>
      <c r="BF476" s="248">
        <f>IF(N476="snížená",J476,0)</f>
        <v>0</v>
      </c>
      <c r="BG476" s="248">
        <f>IF(N476="zákl. přenesená",J476,0)</f>
        <v>0</v>
      </c>
      <c r="BH476" s="248">
        <f>IF(N476="sníž. přenesená",J476,0)</f>
        <v>0</v>
      </c>
      <c r="BI476" s="248">
        <f>IF(N476="nulová",J476,0)</f>
        <v>0</v>
      </c>
      <c r="BJ476" s="18" t="s">
        <v>87</v>
      </c>
      <c r="BK476" s="248">
        <f>ROUND(I476*H476,2)</f>
        <v>0</v>
      </c>
      <c r="BL476" s="18" t="s">
        <v>249</v>
      </c>
      <c r="BM476" s="247" t="s">
        <v>752</v>
      </c>
    </row>
    <row r="477" s="14" customFormat="1">
      <c r="A477" s="14"/>
      <c r="B477" s="260"/>
      <c r="C477" s="261"/>
      <c r="D477" s="251" t="s">
        <v>169</v>
      </c>
      <c r="E477" s="262" t="s">
        <v>1</v>
      </c>
      <c r="F477" s="263" t="s">
        <v>753</v>
      </c>
      <c r="G477" s="261"/>
      <c r="H477" s="264">
        <v>12</v>
      </c>
      <c r="I477" s="265"/>
      <c r="J477" s="261"/>
      <c r="K477" s="261"/>
      <c r="L477" s="266"/>
      <c r="M477" s="267"/>
      <c r="N477" s="268"/>
      <c r="O477" s="268"/>
      <c r="P477" s="268"/>
      <c r="Q477" s="268"/>
      <c r="R477" s="268"/>
      <c r="S477" s="268"/>
      <c r="T477" s="26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0" t="s">
        <v>169</v>
      </c>
      <c r="AU477" s="270" t="s">
        <v>89</v>
      </c>
      <c r="AV477" s="14" t="s">
        <v>89</v>
      </c>
      <c r="AW477" s="14" t="s">
        <v>34</v>
      </c>
      <c r="AX477" s="14" t="s">
        <v>79</v>
      </c>
      <c r="AY477" s="270" t="s">
        <v>160</v>
      </c>
    </row>
    <row r="478" s="14" customFormat="1">
      <c r="A478" s="14"/>
      <c r="B478" s="260"/>
      <c r="C478" s="261"/>
      <c r="D478" s="251" t="s">
        <v>169</v>
      </c>
      <c r="E478" s="262" t="s">
        <v>1</v>
      </c>
      <c r="F478" s="263" t="s">
        <v>754</v>
      </c>
      <c r="G478" s="261"/>
      <c r="H478" s="264">
        <v>35.590000000000003</v>
      </c>
      <c r="I478" s="265"/>
      <c r="J478" s="261"/>
      <c r="K478" s="261"/>
      <c r="L478" s="266"/>
      <c r="M478" s="267"/>
      <c r="N478" s="268"/>
      <c r="O478" s="268"/>
      <c r="P478" s="268"/>
      <c r="Q478" s="268"/>
      <c r="R478" s="268"/>
      <c r="S478" s="268"/>
      <c r="T478" s="26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0" t="s">
        <v>169</v>
      </c>
      <c r="AU478" s="270" t="s">
        <v>89</v>
      </c>
      <c r="AV478" s="14" t="s">
        <v>89</v>
      </c>
      <c r="AW478" s="14" t="s">
        <v>34</v>
      </c>
      <c r="AX478" s="14" t="s">
        <v>79</v>
      </c>
      <c r="AY478" s="270" t="s">
        <v>160</v>
      </c>
    </row>
    <row r="479" s="14" customFormat="1">
      <c r="A479" s="14"/>
      <c r="B479" s="260"/>
      <c r="C479" s="261"/>
      <c r="D479" s="251" t="s">
        <v>169</v>
      </c>
      <c r="E479" s="262" t="s">
        <v>1</v>
      </c>
      <c r="F479" s="263" t="s">
        <v>755</v>
      </c>
      <c r="G479" s="261"/>
      <c r="H479" s="264">
        <v>15.41</v>
      </c>
      <c r="I479" s="265"/>
      <c r="J479" s="261"/>
      <c r="K479" s="261"/>
      <c r="L479" s="266"/>
      <c r="M479" s="267"/>
      <c r="N479" s="268"/>
      <c r="O479" s="268"/>
      <c r="P479" s="268"/>
      <c r="Q479" s="268"/>
      <c r="R479" s="268"/>
      <c r="S479" s="268"/>
      <c r="T479" s="26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70" t="s">
        <v>169</v>
      </c>
      <c r="AU479" s="270" t="s">
        <v>89</v>
      </c>
      <c r="AV479" s="14" t="s">
        <v>89</v>
      </c>
      <c r="AW479" s="14" t="s">
        <v>34</v>
      </c>
      <c r="AX479" s="14" t="s">
        <v>79</v>
      </c>
      <c r="AY479" s="270" t="s">
        <v>160</v>
      </c>
    </row>
    <row r="480" s="15" customFormat="1">
      <c r="A480" s="15"/>
      <c r="B480" s="281"/>
      <c r="C480" s="282"/>
      <c r="D480" s="251" t="s">
        <v>169</v>
      </c>
      <c r="E480" s="283" t="s">
        <v>1</v>
      </c>
      <c r="F480" s="284" t="s">
        <v>234</v>
      </c>
      <c r="G480" s="282"/>
      <c r="H480" s="285">
        <v>63</v>
      </c>
      <c r="I480" s="286"/>
      <c r="J480" s="282"/>
      <c r="K480" s="282"/>
      <c r="L480" s="287"/>
      <c r="M480" s="288"/>
      <c r="N480" s="289"/>
      <c r="O480" s="289"/>
      <c r="P480" s="289"/>
      <c r="Q480" s="289"/>
      <c r="R480" s="289"/>
      <c r="S480" s="289"/>
      <c r="T480" s="290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91" t="s">
        <v>169</v>
      </c>
      <c r="AU480" s="291" t="s">
        <v>89</v>
      </c>
      <c r="AV480" s="15" t="s">
        <v>167</v>
      </c>
      <c r="AW480" s="15" t="s">
        <v>34</v>
      </c>
      <c r="AX480" s="15" t="s">
        <v>87</v>
      </c>
      <c r="AY480" s="291" t="s">
        <v>160</v>
      </c>
    </row>
    <row r="481" s="2" customFormat="1" ht="16.5" customHeight="1">
      <c r="A481" s="39"/>
      <c r="B481" s="40"/>
      <c r="C481" s="271" t="s">
        <v>632</v>
      </c>
      <c r="D481" s="271" t="s">
        <v>208</v>
      </c>
      <c r="E481" s="272" t="s">
        <v>756</v>
      </c>
      <c r="F481" s="273" t="s">
        <v>757</v>
      </c>
      <c r="G481" s="274" t="s">
        <v>363</v>
      </c>
      <c r="H481" s="275">
        <v>67</v>
      </c>
      <c r="I481" s="276"/>
      <c r="J481" s="277">
        <f>ROUND(I481*H481,2)</f>
        <v>0</v>
      </c>
      <c r="K481" s="273" t="s">
        <v>166</v>
      </c>
      <c r="L481" s="278"/>
      <c r="M481" s="279" t="s">
        <v>1</v>
      </c>
      <c r="N481" s="280" t="s">
        <v>44</v>
      </c>
      <c r="O481" s="92"/>
      <c r="P481" s="245">
        <f>O481*H481</f>
        <v>0</v>
      </c>
      <c r="Q481" s="245">
        <v>2.0000000000000002E-05</v>
      </c>
      <c r="R481" s="245">
        <f>Q481*H481</f>
        <v>0.0013400000000000001</v>
      </c>
      <c r="S481" s="245">
        <v>0</v>
      </c>
      <c r="T481" s="246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7" t="s">
        <v>360</v>
      </c>
      <c r="AT481" s="247" t="s">
        <v>208</v>
      </c>
      <c r="AU481" s="247" t="s">
        <v>89</v>
      </c>
      <c r="AY481" s="18" t="s">
        <v>160</v>
      </c>
      <c r="BE481" s="248">
        <f>IF(N481="základní",J481,0)</f>
        <v>0</v>
      </c>
      <c r="BF481" s="248">
        <f>IF(N481="snížená",J481,0)</f>
        <v>0</v>
      </c>
      <c r="BG481" s="248">
        <f>IF(N481="zákl. přenesená",J481,0)</f>
        <v>0</v>
      </c>
      <c r="BH481" s="248">
        <f>IF(N481="sníž. přenesená",J481,0)</f>
        <v>0</v>
      </c>
      <c r="BI481" s="248">
        <f>IF(N481="nulová",J481,0)</f>
        <v>0</v>
      </c>
      <c r="BJ481" s="18" t="s">
        <v>87</v>
      </c>
      <c r="BK481" s="248">
        <f>ROUND(I481*H481,2)</f>
        <v>0</v>
      </c>
      <c r="BL481" s="18" t="s">
        <v>249</v>
      </c>
      <c r="BM481" s="247" t="s">
        <v>758</v>
      </c>
    </row>
    <row r="482" s="13" customFormat="1">
      <c r="A482" s="13"/>
      <c r="B482" s="249"/>
      <c r="C482" s="250"/>
      <c r="D482" s="251" t="s">
        <v>169</v>
      </c>
      <c r="E482" s="252" t="s">
        <v>1</v>
      </c>
      <c r="F482" s="253" t="s">
        <v>759</v>
      </c>
      <c r="G482" s="250"/>
      <c r="H482" s="252" t="s">
        <v>1</v>
      </c>
      <c r="I482" s="254"/>
      <c r="J482" s="250"/>
      <c r="K482" s="250"/>
      <c r="L482" s="255"/>
      <c r="M482" s="256"/>
      <c r="N482" s="257"/>
      <c r="O482" s="257"/>
      <c r="P482" s="257"/>
      <c r="Q482" s="257"/>
      <c r="R482" s="257"/>
      <c r="S482" s="257"/>
      <c r="T482" s="25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9" t="s">
        <v>169</v>
      </c>
      <c r="AU482" s="259" t="s">
        <v>89</v>
      </c>
      <c r="AV482" s="13" t="s">
        <v>87</v>
      </c>
      <c r="AW482" s="13" t="s">
        <v>34</v>
      </c>
      <c r="AX482" s="13" t="s">
        <v>79</v>
      </c>
      <c r="AY482" s="259" t="s">
        <v>160</v>
      </c>
    </row>
    <row r="483" s="14" customFormat="1">
      <c r="A483" s="14"/>
      <c r="B483" s="260"/>
      <c r="C483" s="261"/>
      <c r="D483" s="251" t="s">
        <v>169</v>
      </c>
      <c r="E483" s="262" t="s">
        <v>1</v>
      </c>
      <c r="F483" s="263" t="s">
        <v>760</v>
      </c>
      <c r="G483" s="261"/>
      <c r="H483" s="264">
        <v>67</v>
      </c>
      <c r="I483" s="265"/>
      <c r="J483" s="261"/>
      <c r="K483" s="261"/>
      <c r="L483" s="266"/>
      <c r="M483" s="267"/>
      <c r="N483" s="268"/>
      <c r="O483" s="268"/>
      <c r="P483" s="268"/>
      <c r="Q483" s="268"/>
      <c r="R483" s="268"/>
      <c r="S483" s="268"/>
      <c r="T483" s="26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70" t="s">
        <v>169</v>
      </c>
      <c r="AU483" s="270" t="s">
        <v>89</v>
      </c>
      <c r="AV483" s="14" t="s">
        <v>89</v>
      </c>
      <c r="AW483" s="14" t="s">
        <v>34</v>
      </c>
      <c r="AX483" s="14" t="s">
        <v>87</v>
      </c>
      <c r="AY483" s="270" t="s">
        <v>160</v>
      </c>
    </row>
    <row r="484" s="2" customFormat="1" ht="16.5" customHeight="1">
      <c r="A484" s="39"/>
      <c r="B484" s="40"/>
      <c r="C484" s="236" t="s">
        <v>761</v>
      </c>
      <c r="D484" s="236" t="s">
        <v>162</v>
      </c>
      <c r="E484" s="237" t="s">
        <v>762</v>
      </c>
      <c r="F484" s="238" t="s">
        <v>763</v>
      </c>
      <c r="G484" s="239" t="s">
        <v>203</v>
      </c>
      <c r="H484" s="240">
        <v>12</v>
      </c>
      <c r="I484" s="241"/>
      <c r="J484" s="242">
        <f>ROUND(I484*H484,2)</f>
        <v>0</v>
      </c>
      <c r="K484" s="238" t="s">
        <v>166</v>
      </c>
      <c r="L484" s="45"/>
      <c r="M484" s="243" t="s">
        <v>1</v>
      </c>
      <c r="N484" s="244" t="s">
        <v>44</v>
      </c>
      <c r="O484" s="92"/>
      <c r="P484" s="245">
        <f>O484*H484</f>
        <v>0</v>
      </c>
      <c r="Q484" s="245">
        <v>0.0020400000000000001</v>
      </c>
      <c r="R484" s="245">
        <f>Q484*H484</f>
        <v>0.024480000000000002</v>
      </c>
      <c r="S484" s="245">
        <v>0</v>
      </c>
      <c r="T484" s="24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7" t="s">
        <v>249</v>
      </c>
      <c r="AT484" s="247" t="s">
        <v>162</v>
      </c>
      <c r="AU484" s="247" t="s">
        <v>89</v>
      </c>
      <c r="AY484" s="18" t="s">
        <v>160</v>
      </c>
      <c r="BE484" s="248">
        <f>IF(N484="základní",J484,0)</f>
        <v>0</v>
      </c>
      <c r="BF484" s="248">
        <f>IF(N484="snížená",J484,0)</f>
        <v>0</v>
      </c>
      <c r="BG484" s="248">
        <f>IF(N484="zákl. přenesená",J484,0)</f>
        <v>0</v>
      </c>
      <c r="BH484" s="248">
        <f>IF(N484="sníž. přenesená",J484,0)</f>
        <v>0</v>
      </c>
      <c r="BI484" s="248">
        <f>IF(N484="nulová",J484,0)</f>
        <v>0</v>
      </c>
      <c r="BJ484" s="18" t="s">
        <v>87</v>
      </c>
      <c r="BK484" s="248">
        <f>ROUND(I484*H484,2)</f>
        <v>0</v>
      </c>
      <c r="BL484" s="18" t="s">
        <v>249</v>
      </c>
      <c r="BM484" s="247" t="s">
        <v>764</v>
      </c>
    </row>
    <row r="485" s="13" customFormat="1">
      <c r="A485" s="13"/>
      <c r="B485" s="249"/>
      <c r="C485" s="250"/>
      <c r="D485" s="251" t="s">
        <v>169</v>
      </c>
      <c r="E485" s="252" t="s">
        <v>1</v>
      </c>
      <c r="F485" s="253" t="s">
        <v>711</v>
      </c>
      <c r="G485" s="250"/>
      <c r="H485" s="252" t="s">
        <v>1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9" t="s">
        <v>169</v>
      </c>
      <c r="AU485" s="259" t="s">
        <v>89</v>
      </c>
      <c r="AV485" s="13" t="s">
        <v>87</v>
      </c>
      <c r="AW485" s="13" t="s">
        <v>34</v>
      </c>
      <c r="AX485" s="13" t="s">
        <v>79</v>
      </c>
      <c r="AY485" s="259" t="s">
        <v>160</v>
      </c>
    </row>
    <row r="486" s="14" customFormat="1">
      <c r="A486" s="14"/>
      <c r="B486" s="260"/>
      <c r="C486" s="261"/>
      <c r="D486" s="251" t="s">
        <v>169</v>
      </c>
      <c r="E486" s="262" t="s">
        <v>1</v>
      </c>
      <c r="F486" s="263" t="s">
        <v>765</v>
      </c>
      <c r="G486" s="261"/>
      <c r="H486" s="264">
        <v>12</v>
      </c>
      <c r="I486" s="265"/>
      <c r="J486" s="261"/>
      <c r="K486" s="261"/>
      <c r="L486" s="266"/>
      <c r="M486" s="267"/>
      <c r="N486" s="268"/>
      <c r="O486" s="268"/>
      <c r="P486" s="268"/>
      <c r="Q486" s="268"/>
      <c r="R486" s="268"/>
      <c r="S486" s="268"/>
      <c r="T486" s="26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0" t="s">
        <v>169</v>
      </c>
      <c r="AU486" s="270" t="s">
        <v>89</v>
      </c>
      <c r="AV486" s="14" t="s">
        <v>89</v>
      </c>
      <c r="AW486" s="14" t="s">
        <v>34</v>
      </c>
      <c r="AX486" s="14" t="s">
        <v>87</v>
      </c>
      <c r="AY486" s="270" t="s">
        <v>160</v>
      </c>
    </row>
    <row r="487" s="2" customFormat="1" ht="16.5" customHeight="1">
      <c r="A487" s="39"/>
      <c r="B487" s="40"/>
      <c r="C487" s="271" t="s">
        <v>766</v>
      </c>
      <c r="D487" s="271" t="s">
        <v>208</v>
      </c>
      <c r="E487" s="272" t="s">
        <v>767</v>
      </c>
      <c r="F487" s="273" t="s">
        <v>768</v>
      </c>
      <c r="G487" s="274" t="s">
        <v>165</v>
      </c>
      <c r="H487" s="275">
        <v>3.2999999999999998</v>
      </c>
      <c r="I487" s="276"/>
      <c r="J487" s="277">
        <f>ROUND(I487*H487,2)</f>
        <v>0</v>
      </c>
      <c r="K487" s="273" t="s">
        <v>166</v>
      </c>
      <c r="L487" s="278"/>
      <c r="M487" s="279" t="s">
        <v>1</v>
      </c>
      <c r="N487" s="280" t="s">
        <v>44</v>
      </c>
      <c r="O487" s="92"/>
      <c r="P487" s="245">
        <f>O487*H487</f>
        <v>0</v>
      </c>
      <c r="Q487" s="245">
        <v>0.025000000000000001</v>
      </c>
      <c r="R487" s="245">
        <f>Q487*H487</f>
        <v>0.082500000000000004</v>
      </c>
      <c r="S487" s="245">
        <v>0</v>
      </c>
      <c r="T487" s="246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7" t="s">
        <v>360</v>
      </c>
      <c r="AT487" s="247" t="s">
        <v>208</v>
      </c>
      <c r="AU487" s="247" t="s">
        <v>89</v>
      </c>
      <c r="AY487" s="18" t="s">
        <v>160</v>
      </c>
      <c r="BE487" s="248">
        <f>IF(N487="základní",J487,0)</f>
        <v>0</v>
      </c>
      <c r="BF487" s="248">
        <f>IF(N487="snížená",J487,0)</f>
        <v>0</v>
      </c>
      <c r="BG487" s="248">
        <f>IF(N487="zákl. přenesená",J487,0)</f>
        <v>0</v>
      </c>
      <c r="BH487" s="248">
        <f>IF(N487="sníž. přenesená",J487,0)</f>
        <v>0</v>
      </c>
      <c r="BI487" s="248">
        <f>IF(N487="nulová",J487,0)</f>
        <v>0</v>
      </c>
      <c r="BJ487" s="18" t="s">
        <v>87</v>
      </c>
      <c r="BK487" s="248">
        <f>ROUND(I487*H487,2)</f>
        <v>0</v>
      </c>
      <c r="BL487" s="18" t="s">
        <v>249</v>
      </c>
      <c r="BM487" s="247" t="s">
        <v>769</v>
      </c>
    </row>
    <row r="488" s="13" customFormat="1">
      <c r="A488" s="13"/>
      <c r="B488" s="249"/>
      <c r="C488" s="250"/>
      <c r="D488" s="251" t="s">
        <v>169</v>
      </c>
      <c r="E488" s="252" t="s">
        <v>1</v>
      </c>
      <c r="F488" s="253" t="s">
        <v>770</v>
      </c>
      <c r="G488" s="250"/>
      <c r="H488" s="252" t="s">
        <v>1</v>
      </c>
      <c r="I488" s="254"/>
      <c r="J488" s="250"/>
      <c r="K488" s="250"/>
      <c r="L488" s="255"/>
      <c r="M488" s="256"/>
      <c r="N488" s="257"/>
      <c r="O488" s="257"/>
      <c r="P488" s="257"/>
      <c r="Q488" s="257"/>
      <c r="R488" s="257"/>
      <c r="S488" s="257"/>
      <c r="T488" s="25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9" t="s">
        <v>169</v>
      </c>
      <c r="AU488" s="259" t="s">
        <v>89</v>
      </c>
      <c r="AV488" s="13" t="s">
        <v>87</v>
      </c>
      <c r="AW488" s="13" t="s">
        <v>34</v>
      </c>
      <c r="AX488" s="13" t="s">
        <v>79</v>
      </c>
      <c r="AY488" s="259" t="s">
        <v>160</v>
      </c>
    </row>
    <row r="489" s="14" customFormat="1">
      <c r="A489" s="14"/>
      <c r="B489" s="260"/>
      <c r="C489" s="261"/>
      <c r="D489" s="251" t="s">
        <v>169</v>
      </c>
      <c r="E489" s="262" t="s">
        <v>1</v>
      </c>
      <c r="F489" s="263" t="s">
        <v>771</v>
      </c>
      <c r="G489" s="261"/>
      <c r="H489" s="264">
        <v>3.2999999999999998</v>
      </c>
      <c r="I489" s="265"/>
      <c r="J489" s="261"/>
      <c r="K489" s="261"/>
      <c r="L489" s="266"/>
      <c r="M489" s="267"/>
      <c r="N489" s="268"/>
      <c r="O489" s="268"/>
      <c r="P489" s="268"/>
      <c r="Q489" s="268"/>
      <c r="R489" s="268"/>
      <c r="S489" s="268"/>
      <c r="T489" s="26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0" t="s">
        <v>169</v>
      </c>
      <c r="AU489" s="270" t="s">
        <v>89</v>
      </c>
      <c r="AV489" s="14" t="s">
        <v>89</v>
      </c>
      <c r="AW489" s="14" t="s">
        <v>34</v>
      </c>
      <c r="AX489" s="14" t="s">
        <v>87</v>
      </c>
      <c r="AY489" s="270" t="s">
        <v>160</v>
      </c>
    </row>
    <row r="490" s="2" customFormat="1" ht="16.5" customHeight="1">
      <c r="A490" s="39"/>
      <c r="B490" s="40"/>
      <c r="C490" s="236" t="s">
        <v>772</v>
      </c>
      <c r="D490" s="236" t="s">
        <v>162</v>
      </c>
      <c r="E490" s="237" t="s">
        <v>773</v>
      </c>
      <c r="F490" s="238" t="s">
        <v>774</v>
      </c>
      <c r="G490" s="239" t="s">
        <v>197</v>
      </c>
      <c r="H490" s="240">
        <v>0.34799999999999998</v>
      </c>
      <c r="I490" s="241"/>
      <c r="J490" s="242">
        <f>ROUND(I490*H490,2)</f>
        <v>0</v>
      </c>
      <c r="K490" s="238" t="s">
        <v>166</v>
      </c>
      <c r="L490" s="45"/>
      <c r="M490" s="243" t="s">
        <v>1</v>
      </c>
      <c r="N490" s="244" t="s">
        <v>44</v>
      </c>
      <c r="O490" s="92"/>
      <c r="P490" s="245">
        <f>O490*H490</f>
        <v>0</v>
      </c>
      <c r="Q490" s="245">
        <v>0</v>
      </c>
      <c r="R490" s="245">
        <f>Q490*H490</f>
        <v>0</v>
      </c>
      <c r="S490" s="245">
        <v>0</v>
      </c>
      <c r="T490" s="246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7" t="s">
        <v>249</v>
      </c>
      <c r="AT490" s="247" t="s">
        <v>162</v>
      </c>
      <c r="AU490" s="247" t="s">
        <v>89</v>
      </c>
      <c r="AY490" s="18" t="s">
        <v>160</v>
      </c>
      <c r="BE490" s="248">
        <f>IF(N490="základní",J490,0)</f>
        <v>0</v>
      </c>
      <c r="BF490" s="248">
        <f>IF(N490="snížená",J490,0)</f>
        <v>0</v>
      </c>
      <c r="BG490" s="248">
        <f>IF(N490="zákl. přenesená",J490,0)</f>
        <v>0</v>
      </c>
      <c r="BH490" s="248">
        <f>IF(N490="sníž. přenesená",J490,0)</f>
        <v>0</v>
      </c>
      <c r="BI490" s="248">
        <f>IF(N490="nulová",J490,0)</f>
        <v>0</v>
      </c>
      <c r="BJ490" s="18" t="s">
        <v>87</v>
      </c>
      <c r="BK490" s="248">
        <f>ROUND(I490*H490,2)</f>
        <v>0</v>
      </c>
      <c r="BL490" s="18" t="s">
        <v>249</v>
      </c>
      <c r="BM490" s="247" t="s">
        <v>775</v>
      </c>
    </row>
    <row r="491" s="12" customFormat="1" ht="22.8" customHeight="1">
      <c r="A491" s="12"/>
      <c r="B491" s="220"/>
      <c r="C491" s="221"/>
      <c r="D491" s="222" t="s">
        <v>78</v>
      </c>
      <c r="E491" s="234" t="s">
        <v>776</v>
      </c>
      <c r="F491" s="234" t="s">
        <v>777</v>
      </c>
      <c r="G491" s="221"/>
      <c r="H491" s="221"/>
      <c r="I491" s="224"/>
      <c r="J491" s="235">
        <f>BK491</f>
        <v>0</v>
      </c>
      <c r="K491" s="221"/>
      <c r="L491" s="226"/>
      <c r="M491" s="227"/>
      <c r="N491" s="228"/>
      <c r="O491" s="228"/>
      <c r="P491" s="229">
        <f>P492</f>
        <v>0</v>
      </c>
      <c r="Q491" s="228"/>
      <c r="R491" s="229">
        <f>R492</f>
        <v>0</v>
      </c>
      <c r="S491" s="228"/>
      <c r="T491" s="230">
        <f>T492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31" t="s">
        <v>89</v>
      </c>
      <c r="AT491" s="232" t="s">
        <v>78</v>
      </c>
      <c r="AU491" s="232" t="s">
        <v>87</v>
      </c>
      <c r="AY491" s="231" t="s">
        <v>160</v>
      </c>
      <c r="BK491" s="233">
        <f>BK492</f>
        <v>0</v>
      </c>
    </row>
    <row r="492" s="2" customFormat="1" ht="16.5" customHeight="1">
      <c r="A492" s="39"/>
      <c r="B492" s="40"/>
      <c r="C492" s="236" t="s">
        <v>778</v>
      </c>
      <c r="D492" s="236" t="s">
        <v>162</v>
      </c>
      <c r="E492" s="237" t="s">
        <v>779</v>
      </c>
      <c r="F492" s="238" t="s">
        <v>780</v>
      </c>
      <c r="G492" s="239" t="s">
        <v>781</v>
      </c>
      <c r="H492" s="240">
        <v>1</v>
      </c>
      <c r="I492" s="241"/>
      <c r="J492" s="242">
        <f>ROUND(I492*H492,2)</f>
        <v>0</v>
      </c>
      <c r="K492" s="238" t="s">
        <v>1</v>
      </c>
      <c r="L492" s="45"/>
      <c r="M492" s="243" t="s">
        <v>1</v>
      </c>
      <c r="N492" s="244" t="s">
        <v>44</v>
      </c>
      <c r="O492" s="92"/>
      <c r="P492" s="245">
        <f>O492*H492</f>
        <v>0</v>
      </c>
      <c r="Q492" s="245">
        <v>0</v>
      </c>
      <c r="R492" s="245">
        <f>Q492*H492</f>
        <v>0</v>
      </c>
      <c r="S492" s="245">
        <v>0</v>
      </c>
      <c r="T492" s="246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7" t="s">
        <v>249</v>
      </c>
      <c r="AT492" s="247" t="s">
        <v>162</v>
      </c>
      <c r="AU492" s="247" t="s">
        <v>89</v>
      </c>
      <c r="AY492" s="18" t="s">
        <v>160</v>
      </c>
      <c r="BE492" s="248">
        <f>IF(N492="základní",J492,0)</f>
        <v>0</v>
      </c>
      <c r="BF492" s="248">
        <f>IF(N492="snížená",J492,0)</f>
        <v>0</v>
      </c>
      <c r="BG492" s="248">
        <f>IF(N492="zákl. přenesená",J492,0)</f>
        <v>0</v>
      </c>
      <c r="BH492" s="248">
        <f>IF(N492="sníž. přenesená",J492,0)</f>
        <v>0</v>
      </c>
      <c r="BI492" s="248">
        <f>IF(N492="nulová",J492,0)</f>
        <v>0</v>
      </c>
      <c r="BJ492" s="18" t="s">
        <v>87</v>
      </c>
      <c r="BK492" s="248">
        <f>ROUND(I492*H492,2)</f>
        <v>0</v>
      </c>
      <c r="BL492" s="18" t="s">
        <v>249</v>
      </c>
      <c r="BM492" s="247" t="s">
        <v>782</v>
      </c>
    </row>
    <row r="493" s="12" customFormat="1" ht="22.8" customHeight="1">
      <c r="A493" s="12"/>
      <c r="B493" s="220"/>
      <c r="C493" s="221"/>
      <c r="D493" s="222" t="s">
        <v>78</v>
      </c>
      <c r="E493" s="234" t="s">
        <v>783</v>
      </c>
      <c r="F493" s="234" t="s">
        <v>784</v>
      </c>
      <c r="G493" s="221"/>
      <c r="H493" s="221"/>
      <c r="I493" s="224"/>
      <c r="J493" s="235">
        <f>BK493</f>
        <v>0</v>
      </c>
      <c r="K493" s="221"/>
      <c r="L493" s="226"/>
      <c r="M493" s="227"/>
      <c r="N493" s="228"/>
      <c r="O493" s="228"/>
      <c r="P493" s="229">
        <f>P494</f>
        <v>0</v>
      </c>
      <c r="Q493" s="228"/>
      <c r="R493" s="229">
        <f>R494</f>
        <v>0</v>
      </c>
      <c r="S493" s="228"/>
      <c r="T493" s="230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31" t="s">
        <v>89</v>
      </c>
      <c r="AT493" s="232" t="s">
        <v>78</v>
      </c>
      <c r="AU493" s="232" t="s">
        <v>87</v>
      </c>
      <c r="AY493" s="231" t="s">
        <v>160</v>
      </c>
      <c r="BK493" s="233">
        <f>BK494</f>
        <v>0</v>
      </c>
    </row>
    <row r="494" s="2" customFormat="1" ht="24" customHeight="1">
      <c r="A494" s="39"/>
      <c r="B494" s="40"/>
      <c r="C494" s="236" t="s">
        <v>785</v>
      </c>
      <c r="D494" s="236" t="s">
        <v>162</v>
      </c>
      <c r="E494" s="237" t="s">
        <v>786</v>
      </c>
      <c r="F494" s="238" t="s">
        <v>787</v>
      </c>
      <c r="G494" s="239" t="s">
        <v>363</v>
      </c>
      <c r="H494" s="240">
        <v>7.5</v>
      </c>
      <c r="I494" s="241"/>
      <c r="J494" s="242">
        <f>ROUND(I494*H494,2)</f>
        <v>0</v>
      </c>
      <c r="K494" s="238" t="s">
        <v>1</v>
      </c>
      <c r="L494" s="45"/>
      <c r="M494" s="243" t="s">
        <v>1</v>
      </c>
      <c r="N494" s="244" t="s">
        <v>44</v>
      </c>
      <c r="O494" s="92"/>
      <c r="P494" s="245">
        <f>O494*H494</f>
        <v>0</v>
      </c>
      <c r="Q494" s="245">
        <v>0</v>
      </c>
      <c r="R494" s="245">
        <f>Q494*H494</f>
        <v>0</v>
      </c>
      <c r="S494" s="245">
        <v>0</v>
      </c>
      <c r="T494" s="246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7" t="s">
        <v>249</v>
      </c>
      <c r="AT494" s="247" t="s">
        <v>162</v>
      </c>
      <c r="AU494" s="247" t="s">
        <v>89</v>
      </c>
      <c r="AY494" s="18" t="s">
        <v>160</v>
      </c>
      <c r="BE494" s="248">
        <f>IF(N494="základní",J494,0)</f>
        <v>0</v>
      </c>
      <c r="BF494" s="248">
        <f>IF(N494="snížená",J494,0)</f>
        <v>0</v>
      </c>
      <c r="BG494" s="248">
        <f>IF(N494="zákl. přenesená",J494,0)</f>
        <v>0</v>
      </c>
      <c r="BH494" s="248">
        <f>IF(N494="sníž. přenesená",J494,0)</f>
        <v>0</v>
      </c>
      <c r="BI494" s="248">
        <f>IF(N494="nulová",J494,0)</f>
        <v>0</v>
      </c>
      <c r="BJ494" s="18" t="s">
        <v>87</v>
      </c>
      <c r="BK494" s="248">
        <f>ROUND(I494*H494,2)</f>
        <v>0</v>
      </c>
      <c r="BL494" s="18" t="s">
        <v>249</v>
      </c>
      <c r="BM494" s="247" t="s">
        <v>788</v>
      </c>
    </row>
    <row r="495" s="12" customFormat="1" ht="22.8" customHeight="1">
      <c r="A495" s="12"/>
      <c r="B495" s="220"/>
      <c r="C495" s="221"/>
      <c r="D495" s="222" t="s">
        <v>78</v>
      </c>
      <c r="E495" s="234" t="s">
        <v>789</v>
      </c>
      <c r="F495" s="234" t="s">
        <v>790</v>
      </c>
      <c r="G495" s="221"/>
      <c r="H495" s="221"/>
      <c r="I495" s="224"/>
      <c r="J495" s="235">
        <f>BK495</f>
        <v>0</v>
      </c>
      <c r="K495" s="221"/>
      <c r="L495" s="226"/>
      <c r="M495" s="227"/>
      <c r="N495" s="228"/>
      <c r="O495" s="228"/>
      <c r="P495" s="229">
        <f>SUM(P496:P499)</f>
        <v>0</v>
      </c>
      <c r="Q495" s="228"/>
      <c r="R495" s="229">
        <f>SUM(R496:R499)</f>
        <v>0.31466159999999999</v>
      </c>
      <c r="S495" s="228"/>
      <c r="T495" s="230">
        <f>SUM(T496:T499)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31" t="s">
        <v>89</v>
      </c>
      <c r="AT495" s="232" t="s">
        <v>78</v>
      </c>
      <c r="AU495" s="232" t="s">
        <v>87</v>
      </c>
      <c r="AY495" s="231" t="s">
        <v>160</v>
      </c>
      <c r="BK495" s="233">
        <f>SUM(BK496:BK499)</f>
        <v>0</v>
      </c>
    </row>
    <row r="496" s="2" customFormat="1" ht="16.5" customHeight="1">
      <c r="A496" s="39"/>
      <c r="B496" s="40"/>
      <c r="C496" s="236" t="s">
        <v>791</v>
      </c>
      <c r="D496" s="236" t="s">
        <v>162</v>
      </c>
      <c r="E496" s="237" t="s">
        <v>792</v>
      </c>
      <c r="F496" s="238" t="s">
        <v>793</v>
      </c>
      <c r="G496" s="239" t="s">
        <v>203</v>
      </c>
      <c r="H496" s="240">
        <v>25.52</v>
      </c>
      <c r="I496" s="241"/>
      <c r="J496" s="242">
        <f>ROUND(I496*H496,2)</f>
        <v>0</v>
      </c>
      <c r="K496" s="238" t="s">
        <v>166</v>
      </c>
      <c r="L496" s="45"/>
      <c r="M496" s="243" t="s">
        <v>1</v>
      </c>
      <c r="N496" s="244" t="s">
        <v>44</v>
      </c>
      <c r="O496" s="92"/>
      <c r="P496" s="245">
        <f>O496*H496</f>
        <v>0</v>
      </c>
      <c r="Q496" s="245">
        <v>0.01223</v>
      </c>
      <c r="R496" s="245">
        <f>Q496*H496</f>
        <v>0.31210959999999999</v>
      </c>
      <c r="S496" s="245">
        <v>0</v>
      </c>
      <c r="T496" s="246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7" t="s">
        <v>249</v>
      </c>
      <c r="AT496" s="247" t="s">
        <v>162</v>
      </c>
      <c r="AU496" s="247" t="s">
        <v>89</v>
      </c>
      <c r="AY496" s="18" t="s">
        <v>160</v>
      </c>
      <c r="BE496" s="248">
        <f>IF(N496="základní",J496,0)</f>
        <v>0</v>
      </c>
      <c r="BF496" s="248">
        <f>IF(N496="snížená",J496,0)</f>
        <v>0</v>
      </c>
      <c r="BG496" s="248">
        <f>IF(N496="zákl. přenesená",J496,0)</f>
        <v>0</v>
      </c>
      <c r="BH496" s="248">
        <f>IF(N496="sníž. přenesená",J496,0)</f>
        <v>0</v>
      </c>
      <c r="BI496" s="248">
        <f>IF(N496="nulová",J496,0)</f>
        <v>0</v>
      </c>
      <c r="BJ496" s="18" t="s">
        <v>87</v>
      </c>
      <c r="BK496" s="248">
        <f>ROUND(I496*H496,2)</f>
        <v>0</v>
      </c>
      <c r="BL496" s="18" t="s">
        <v>249</v>
      </c>
      <c r="BM496" s="247" t="s">
        <v>794</v>
      </c>
    </row>
    <row r="497" s="14" customFormat="1">
      <c r="A497" s="14"/>
      <c r="B497" s="260"/>
      <c r="C497" s="261"/>
      <c r="D497" s="251" t="s">
        <v>169</v>
      </c>
      <c r="E497" s="262" t="s">
        <v>1</v>
      </c>
      <c r="F497" s="263" t="s">
        <v>543</v>
      </c>
      <c r="G497" s="261"/>
      <c r="H497" s="264">
        <v>25.52</v>
      </c>
      <c r="I497" s="265"/>
      <c r="J497" s="261"/>
      <c r="K497" s="261"/>
      <c r="L497" s="266"/>
      <c r="M497" s="267"/>
      <c r="N497" s="268"/>
      <c r="O497" s="268"/>
      <c r="P497" s="268"/>
      <c r="Q497" s="268"/>
      <c r="R497" s="268"/>
      <c r="S497" s="268"/>
      <c r="T497" s="26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0" t="s">
        <v>169</v>
      </c>
      <c r="AU497" s="270" t="s">
        <v>89</v>
      </c>
      <c r="AV497" s="14" t="s">
        <v>89</v>
      </c>
      <c r="AW497" s="14" t="s">
        <v>34</v>
      </c>
      <c r="AX497" s="14" t="s">
        <v>87</v>
      </c>
      <c r="AY497" s="270" t="s">
        <v>160</v>
      </c>
    </row>
    <row r="498" s="2" customFormat="1" ht="16.5" customHeight="1">
      <c r="A498" s="39"/>
      <c r="B498" s="40"/>
      <c r="C498" s="236" t="s">
        <v>795</v>
      </c>
      <c r="D498" s="236" t="s">
        <v>162</v>
      </c>
      <c r="E498" s="237" t="s">
        <v>796</v>
      </c>
      <c r="F498" s="238" t="s">
        <v>797</v>
      </c>
      <c r="G498" s="239" t="s">
        <v>203</v>
      </c>
      <c r="H498" s="240">
        <v>25.52</v>
      </c>
      <c r="I498" s="241"/>
      <c r="J498" s="242">
        <f>ROUND(I498*H498,2)</f>
        <v>0</v>
      </c>
      <c r="K498" s="238" t="s">
        <v>166</v>
      </c>
      <c r="L498" s="45"/>
      <c r="M498" s="243" t="s">
        <v>1</v>
      </c>
      <c r="N498" s="244" t="s">
        <v>44</v>
      </c>
      <c r="O498" s="92"/>
      <c r="P498" s="245">
        <f>O498*H498</f>
        <v>0</v>
      </c>
      <c r="Q498" s="245">
        <v>0.00010000000000000001</v>
      </c>
      <c r="R498" s="245">
        <f>Q498*H498</f>
        <v>0.002552</v>
      </c>
      <c r="S498" s="245">
        <v>0</v>
      </c>
      <c r="T498" s="24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7" t="s">
        <v>249</v>
      </c>
      <c r="AT498" s="247" t="s">
        <v>162</v>
      </c>
      <c r="AU498" s="247" t="s">
        <v>89</v>
      </c>
      <c r="AY498" s="18" t="s">
        <v>160</v>
      </c>
      <c r="BE498" s="248">
        <f>IF(N498="základní",J498,0)</f>
        <v>0</v>
      </c>
      <c r="BF498" s="248">
        <f>IF(N498="snížená",J498,0)</f>
        <v>0</v>
      </c>
      <c r="BG498" s="248">
        <f>IF(N498="zákl. přenesená",J498,0)</f>
        <v>0</v>
      </c>
      <c r="BH498" s="248">
        <f>IF(N498="sníž. přenesená",J498,0)</f>
        <v>0</v>
      </c>
      <c r="BI498" s="248">
        <f>IF(N498="nulová",J498,0)</f>
        <v>0</v>
      </c>
      <c r="BJ498" s="18" t="s">
        <v>87</v>
      </c>
      <c r="BK498" s="248">
        <f>ROUND(I498*H498,2)</f>
        <v>0</v>
      </c>
      <c r="BL498" s="18" t="s">
        <v>249</v>
      </c>
      <c r="BM498" s="247" t="s">
        <v>798</v>
      </c>
    </row>
    <row r="499" s="2" customFormat="1" ht="16.5" customHeight="1">
      <c r="A499" s="39"/>
      <c r="B499" s="40"/>
      <c r="C499" s="236" t="s">
        <v>799</v>
      </c>
      <c r="D499" s="236" t="s">
        <v>162</v>
      </c>
      <c r="E499" s="237" t="s">
        <v>800</v>
      </c>
      <c r="F499" s="238" t="s">
        <v>801</v>
      </c>
      <c r="G499" s="239" t="s">
        <v>197</v>
      </c>
      <c r="H499" s="240">
        <v>0.315</v>
      </c>
      <c r="I499" s="241"/>
      <c r="J499" s="242">
        <f>ROUND(I499*H499,2)</f>
        <v>0</v>
      </c>
      <c r="K499" s="238" t="s">
        <v>166</v>
      </c>
      <c r="L499" s="45"/>
      <c r="M499" s="243" t="s">
        <v>1</v>
      </c>
      <c r="N499" s="244" t="s">
        <v>44</v>
      </c>
      <c r="O499" s="92"/>
      <c r="P499" s="245">
        <f>O499*H499</f>
        <v>0</v>
      </c>
      <c r="Q499" s="245">
        <v>0</v>
      </c>
      <c r="R499" s="245">
        <f>Q499*H499</f>
        <v>0</v>
      </c>
      <c r="S499" s="245">
        <v>0</v>
      </c>
      <c r="T499" s="246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7" t="s">
        <v>249</v>
      </c>
      <c r="AT499" s="247" t="s">
        <v>162</v>
      </c>
      <c r="AU499" s="247" t="s">
        <v>89</v>
      </c>
      <c r="AY499" s="18" t="s">
        <v>160</v>
      </c>
      <c r="BE499" s="248">
        <f>IF(N499="základní",J499,0)</f>
        <v>0</v>
      </c>
      <c r="BF499" s="248">
        <f>IF(N499="snížená",J499,0)</f>
        <v>0</v>
      </c>
      <c r="BG499" s="248">
        <f>IF(N499="zákl. přenesená",J499,0)</f>
        <v>0</v>
      </c>
      <c r="BH499" s="248">
        <f>IF(N499="sníž. přenesená",J499,0)</f>
        <v>0</v>
      </c>
      <c r="BI499" s="248">
        <f>IF(N499="nulová",J499,0)</f>
        <v>0</v>
      </c>
      <c r="BJ499" s="18" t="s">
        <v>87</v>
      </c>
      <c r="BK499" s="248">
        <f>ROUND(I499*H499,2)</f>
        <v>0</v>
      </c>
      <c r="BL499" s="18" t="s">
        <v>249</v>
      </c>
      <c r="BM499" s="247" t="s">
        <v>802</v>
      </c>
    </row>
    <row r="500" s="12" customFormat="1" ht="22.8" customHeight="1">
      <c r="A500" s="12"/>
      <c r="B500" s="220"/>
      <c r="C500" s="221"/>
      <c r="D500" s="222" t="s">
        <v>78</v>
      </c>
      <c r="E500" s="234" t="s">
        <v>803</v>
      </c>
      <c r="F500" s="234" t="s">
        <v>804</v>
      </c>
      <c r="G500" s="221"/>
      <c r="H500" s="221"/>
      <c r="I500" s="224"/>
      <c r="J500" s="235">
        <f>BK500</f>
        <v>0</v>
      </c>
      <c r="K500" s="221"/>
      <c r="L500" s="226"/>
      <c r="M500" s="227"/>
      <c r="N500" s="228"/>
      <c r="O500" s="228"/>
      <c r="P500" s="229">
        <f>SUM(P501:P542)</f>
        <v>0</v>
      </c>
      <c r="Q500" s="228"/>
      <c r="R500" s="229">
        <f>SUM(R501:R542)</f>
        <v>0.042908000000000002</v>
      </c>
      <c r="S500" s="228"/>
      <c r="T500" s="230">
        <f>SUM(T501:T542)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31" t="s">
        <v>89</v>
      </c>
      <c r="AT500" s="232" t="s">
        <v>78</v>
      </c>
      <c r="AU500" s="232" t="s">
        <v>87</v>
      </c>
      <c r="AY500" s="231" t="s">
        <v>160</v>
      </c>
      <c r="BK500" s="233">
        <f>SUM(BK501:BK542)</f>
        <v>0</v>
      </c>
    </row>
    <row r="501" s="2" customFormat="1" ht="16.5" customHeight="1">
      <c r="A501" s="39"/>
      <c r="B501" s="40"/>
      <c r="C501" s="236" t="s">
        <v>805</v>
      </c>
      <c r="D501" s="236" t="s">
        <v>162</v>
      </c>
      <c r="E501" s="237" t="s">
        <v>806</v>
      </c>
      <c r="F501" s="238" t="s">
        <v>807</v>
      </c>
      <c r="G501" s="239" t="s">
        <v>781</v>
      </c>
      <c r="H501" s="240">
        <v>1</v>
      </c>
      <c r="I501" s="241"/>
      <c r="J501" s="242">
        <f>ROUND(I501*H501,2)</f>
        <v>0</v>
      </c>
      <c r="K501" s="238" t="s">
        <v>1</v>
      </c>
      <c r="L501" s="45"/>
      <c r="M501" s="243" t="s">
        <v>1</v>
      </c>
      <c r="N501" s="244" t="s">
        <v>44</v>
      </c>
      <c r="O501" s="92"/>
      <c r="P501" s="245">
        <f>O501*H501</f>
        <v>0</v>
      </c>
      <c r="Q501" s="245">
        <v>0</v>
      </c>
      <c r="R501" s="245">
        <f>Q501*H501</f>
        <v>0</v>
      </c>
      <c r="S501" s="245">
        <v>0</v>
      </c>
      <c r="T501" s="246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7" t="s">
        <v>249</v>
      </c>
      <c r="AT501" s="247" t="s">
        <v>162</v>
      </c>
      <c r="AU501" s="247" t="s">
        <v>89</v>
      </c>
      <c r="AY501" s="18" t="s">
        <v>160</v>
      </c>
      <c r="BE501" s="248">
        <f>IF(N501="základní",J501,0)</f>
        <v>0</v>
      </c>
      <c r="BF501" s="248">
        <f>IF(N501="snížená",J501,0)</f>
        <v>0</v>
      </c>
      <c r="BG501" s="248">
        <f>IF(N501="zákl. přenesená",J501,0)</f>
        <v>0</v>
      </c>
      <c r="BH501" s="248">
        <f>IF(N501="sníž. přenesená",J501,0)</f>
        <v>0</v>
      </c>
      <c r="BI501" s="248">
        <f>IF(N501="nulová",J501,0)</f>
        <v>0</v>
      </c>
      <c r="BJ501" s="18" t="s">
        <v>87</v>
      </c>
      <c r="BK501" s="248">
        <f>ROUND(I501*H501,2)</f>
        <v>0</v>
      </c>
      <c r="BL501" s="18" t="s">
        <v>249</v>
      </c>
      <c r="BM501" s="247" t="s">
        <v>808</v>
      </c>
    </row>
    <row r="502" s="2" customFormat="1" ht="16.5" customHeight="1">
      <c r="A502" s="39"/>
      <c r="B502" s="40"/>
      <c r="C502" s="236" t="s">
        <v>809</v>
      </c>
      <c r="D502" s="236" t="s">
        <v>162</v>
      </c>
      <c r="E502" s="237" t="s">
        <v>810</v>
      </c>
      <c r="F502" s="238" t="s">
        <v>811</v>
      </c>
      <c r="G502" s="239" t="s">
        <v>363</v>
      </c>
      <c r="H502" s="240">
        <v>7.5</v>
      </c>
      <c r="I502" s="241"/>
      <c r="J502" s="242">
        <f>ROUND(I502*H502,2)</f>
        <v>0</v>
      </c>
      <c r="K502" s="238" t="s">
        <v>166</v>
      </c>
      <c r="L502" s="45"/>
      <c r="M502" s="243" t="s">
        <v>1</v>
      </c>
      <c r="N502" s="244" t="s">
        <v>44</v>
      </c>
      <c r="O502" s="92"/>
      <c r="P502" s="245">
        <f>O502*H502</f>
        <v>0</v>
      </c>
      <c r="Q502" s="245">
        <v>0.00093000000000000005</v>
      </c>
      <c r="R502" s="245">
        <f>Q502*H502</f>
        <v>0.0069750000000000003</v>
      </c>
      <c r="S502" s="245">
        <v>0</v>
      </c>
      <c r="T502" s="246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7" t="s">
        <v>249</v>
      </c>
      <c r="AT502" s="247" t="s">
        <v>162</v>
      </c>
      <c r="AU502" s="247" t="s">
        <v>89</v>
      </c>
      <c r="AY502" s="18" t="s">
        <v>160</v>
      </c>
      <c r="BE502" s="248">
        <f>IF(N502="základní",J502,0)</f>
        <v>0</v>
      </c>
      <c r="BF502" s="248">
        <f>IF(N502="snížená",J502,0)</f>
        <v>0</v>
      </c>
      <c r="BG502" s="248">
        <f>IF(N502="zákl. přenesená",J502,0)</f>
        <v>0</v>
      </c>
      <c r="BH502" s="248">
        <f>IF(N502="sníž. přenesená",J502,0)</f>
        <v>0</v>
      </c>
      <c r="BI502" s="248">
        <f>IF(N502="nulová",J502,0)</f>
        <v>0</v>
      </c>
      <c r="BJ502" s="18" t="s">
        <v>87</v>
      </c>
      <c r="BK502" s="248">
        <f>ROUND(I502*H502,2)</f>
        <v>0</v>
      </c>
      <c r="BL502" s="18" t="s">
        <v>249</v>
      </c>
      <c r="BM502" s="247" t="s">
        <v>812</v>
      </c>
    </row>
    <row r="503" s="13" customFormat="1">
      <c r="A503" s="13"/>
      <c r="B503" s="249"/>
      <c r="C503" s="250"/>
      <c r="D503" s="251" t="s">
        <v>169</v>
      </c>
      <c r="E503" s="252" t="s">
        <v>1</v>
      </c>
      <c r="F503" s="253" t="s">
        <v>813</v>
      </c>
      <c r="G503" s="250"/>
      <c r="H503" s="252" t="s">
        <v>1</v>
      </c>
      <c r="I503" s="254"/>
      <c r="J503" s="250"/>
      <c r="K503" s="250"/>
      <c r="L503" s="255"/>
      <c r="M503" s="256"/>
      <c r="N503" s="257"/>
      <c r="O503" s="257"/>
      <c r="P503" s="257"/>
      <c r="Q503" s="257"/>
      <c r="R503" s="257"/>
      <c r="S503" s="257"/>
      <c r="T503" s="25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9" t="s">
        <v>169</v>
      </c>
      <c r="AU503" s="259" t="s">
        <v>89</v>
      </c>
      <c r="AV503" s="13" t="s">
        <v>87</v>
      </c>
      <c r="AW503" s="13" t="s">
        <v>34</v>
      </c>
      <c r="AX503" s="13" t="s">
        <v>79</v>
      </c>
      <c r="AY503" s="259" t="s">
        <v>160</v>
      </c>
    </row>
    <row r="504" s="14" customFormat="1">
      <c r="A504" s="14"/>
      <c r="B504" s="260"/>
      <c r="C504" s="261"/>
      <c r="D504" s="251" t="s">
        <v>169</v>
      </c>
      <c r="E504" s="262" t="s">
        <v>1</v>
      </c>
      <c r="F504" s="263" t="s">
        <v>814</v>
      </c>
      <c r="G504" s="261"/>
      <c r="H504" s="264">
        <v>7.5</v>
      </c>
      <c r="I504" s="265"/>
      <c r="J504" s="261"/>
      <c r="K504" s="261"/>
      <c r="L504" s="266"/>
      <c r="M504" s="267"/>
      <c r="N504" s="268"/>
      <c r="O504" s="268"/>
      <c r="P504" s="268"/>
      <c r="Q504" s="268"/>
      <c r="R504" s="268"/>
      <c r="S504" s="268"/>
      <c r="T504" s="26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0" t="s">
        <v>169</v>
      </c>
      <c r="AU504" s="270" t="s">
        <v>89</v>
      </c>
      <c r="AV504" s="14" t="s">
        <v>89</v>
      </c>
      <c r="AW504" s="14" t="s">
        <v>34</v>
      </c>
      <c r="AX504" s="14" t="s">
        <v>87</v>
      </c>
      <c r="AY504" s="270" t="s">
        <v>160</v>
      </c>
    </row>
    <row r="505" s="13" customFormat="1">
      <c r="A505" s="13"/>
      <c r="B505" s="249"/>
      <c r="C505" s="250"/>
      <c r="D505" s="251" t="s">
        <v>169</v>
      </c>
      <c r="E505" s="252" t="s">
        <v>1</v>
      </c>
      <c r="F505" s="253" t="s">
        <v>815</v>
      </c>
      <c r="G505" s="250"/>
      <c r="H505" s="252" t="s">
        <v>1</v>
      </c>
      <c r="I505" s="254"/>
      <c r="J505" s="250"/>
      <c r="K505" s="250"/>
      <c r="L505" s="255"/>
      <c r="M505" s="256"/>
      <c r="N505" s="257"/>
      <c r="O505" s="257"/>
      <c r="P505" s="257"/>
      <c r="Q505" s="257"/>
      <c r="R505" s="257"/>
      <c r="S505" s="257"/>
      <c r="T505" s="25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9" t="s">
        <v>169</v>
      </c>
      <c r="AU505" s="259" t="s">
        <v>89</v>
      </c>
      <c r="AV505" s="13" t="s">
        <v>87</v>
      </c>
      <c r="AW505" s="13" t="s">
        <v>34</v>
      </c>
      <c r="AX505" s="13" t="s">
        <v>79</v>
      </c>
      <c r="AY505" s="259" t="s">
        <v>160</v>
      </c>
    </row>
    <row r="506" s="13" customFormat="1">
      <c r="A506" s="13"/>
      <c r="B506" s="249"/>
      <c r="C506" s="250"/>
      <c r="D506" s="251" t="s">
        <v>169</v>
      </c>
      <c r="E506" s="252" t="s">
        <v>1</v>
      </c>
      <c r="F506" s="253" t="s">
        <v>816</v>
      </c>
      <c r="G506" s="250"/>
      <c r="H506" s="252" t="s">
        <v>1</v>
      </c>
      <c r="I506" s="254"/>
      <c r="J506" s="250"/>
      <c r="K506" s="250"/>
      <c r="L506" s="255"/>
      <c r="M506" s="256"/>
      <c r="N506" s="257"/>
      <c r="O506" s="257"/>
      <c r="P506" s="257"/>
      <c r="Q506" s="257"/>
      <c r="R506" s="257"/>
      <c r="S506" s="257"/>
      <c r="T506" s="25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9" t="s">
        <v>169</v>
      </c>
      <c r="AU506" s="259" t="s">
        <v>89</v>
      </c>
      <c r="AV506" s="13" t="s">
        <v>87</v>
      </c>
      <c r="AW506" s="13" t="s">
        <v>34</v>
      </c>
      <c r="AX506" s="13" t="s">
        <v>79</v>
      </c>
      <c r="AY506" s="259" t="s">
        <v>160</v>
      </c>
    </row>
    <row r="507" s="13" customFormat="1">
      <c r="A507" s="13"/>
      <c r="B507" s="249"/>
      <c r="C507" s="250"/>
      <c r="D507" s="251" t="s">
        <v>169</v>
      </c>
      <c r="E507" s="252" t="s">
        <v>1</v>
      </c>
      <c r="F507" s="253" t="s">
        <v>817</v>
      </c>
      <c r="G507" s="250"/>
      <c r="H507" s="252" t="s">
        <v>1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9" t="s">
        <v>169</v>
      </c>
      <c r="AU507" s="259" t="s">
        <v>89</v>
      </c>
      <c r="AV507" s="13" t="s">
        <v>87</v>
      </c>
      <c r="AW507" s="13" t="s">
        <v>34</v>
      </c>
      <c r="AX507" s="13" t="s">
        <v>79</v>
      </c>
      <c r="AY507" s="259" t="s">
        <v>160</v>
      </c>
    </row>
    <row r="508" s="2" customFormat="1" ht="24" customHeight="1">
      <c r="A508" s="39"/>
      <c r="B508" s="40"/>
      <c r="C508" s="236" t="s">
        <v>818</v>
      </c>
      <c r="D508" s="236" t="s">
        <v>162</v>
      </c>
      <c r="E508" s="237" t="s">
        <v>819</v>
      </c>
      <c r="F508" s="238" t="s">
        <v>820</v>
      </c>
      <c r="G508" s="239" t="s">
        <v>363</v>
      </c>
      <c r="H508" s="240">
        <v>7.5</v>
      </c>
      <c r="I508" s="241"/>
      <c r="J508" s="242">
        <f>ROUND(I508*H508,2)</f>
        <v>0</v>
      </c>
      <c r="K508" s="238" t="s">
        <v>166</v>
      </c>
      <c r="L508" s="45"/>
      <c r="M508" s="243" t="s">
        <v>1</v>
      </c>
      <c r="N508" s="244" t="s">
        <v>44</v>
      </c>
      <c r="O508" s="92"/>
      <c r="P508" s="245">
        <f>O508*H508</f>
        <v>0</v>
      </c>
      <c r="Q508" s="245">
        <v>0.0017600000000000001</v>
      </c>
      <c r="R508" s="245">
        <f>Q508*H508</f>
        <v>0.0132</v>
      </c>
      <c r="S508" s="245">
        <v>0</v>
      </c>
      <c r="T508" s="246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7" t="s">
        <v>249</v>
      </c>
      <c r="AT508" s="247" t="s">
        <v>162</v>
      </c>
      <c r="AU508" s="247" t="s">
        <v>89</v>
      </c>
      <c r="AY508" s="18" t="s">
        <v>160</v>
      </c>
      <c r="BE508" s="248">
        <f>IF(N508="základní",J508,0)</f>
        <v>0</v>
      </c>
      <c r="BF508" s="248">
        <f>IF(N508="snížená",J508,0)</f>
        <v>0</v>
      </c>
      <c r="BG508" s="248">
        <f>IF(N508="zákl. přenesená",J508,0)</f>
        <v>0</v>
      </c>
      <c r="BH508" s="248">
        <f>IF(N508="sníž. přenesená",J508,0)</f>
        <v>0</v>
      </c>
      <c r="BI508" s="248">
        <f>IF(N508="nulová",J508,0)</f>
        <v>0</v>
      </c>
      <c r="BJ508" s="18" t="s">
        <v>87</v>
      </c>
      <c r="BK508" s="248">
        <f>ROUND(I508*H508,2)</f>
        <v>0</v>
      </c>
      <c r="BL508" s="18" t="s">
        <v>249</v>
      </c>
      <c r="BM508" s="247" t="s">
        <v>821</v>
      </c>
    </row>
    <row r="509" s="2" customFormat="1" ht="16.5" customHeight="1">
      <c r="A509" s="39"/>
      <c r="B509" s="40"/>
      <c r="C509" s="236" t="s">
        <v>822</v>
      </c>
      <c r="D509" s="236" t="s">
        <v>162</v>
      </c>
      <c r="E509" s="237" t="s">
        <v>823</v>
      </c>
      <c r="F509" s="238" t="s">
        <v>824</v>
      </c>
      <c r="G509" s="239" t="s">
        <v>363</v>
      </c>
      <c r="H509" s="240">
        <v>3.2000000000000002</v>
      </c>
      <c r="I509" s="241"/>
      <c r="J509" s="242">
        <f>ROUND(I509*H509,2)</f>
        <v>0</v>
      </c>
      <c r="K509" s="238" t="s">
        <v>166</v>
      </c>
      <c r="L509" s="45"/>
      <c r="M509" s="243" t="s">
        <v>1</v>
      </c>
      <c r="N509" s="244" t="s">
        <v>44</v>
      </c>
      <c r="O509" s="92"/>
      <c r="P509" s="245">
        <f>O509*H509</f>
        <v>0</v>
      </c>
      <c r="Q509" s="245">
        <v>0.00059000000000000003</v>
      </c>
      <c r="R509" s="245">
        <f>Q509*H509</f>
        <v>0.0018880000000000001</v>
      </c>
      <c r="S509" s="245">
        <v>0</v>
      </c>
      <c r="T509" s="246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7" t="s">
        <v>249</v>
      </c>
      <c r="AT509" s="247" t="s">
        <v>162</v>
      </c>
      <c r="AU509" s="247" t="s">
        <v>89</v>
      </c>
      <c r="AY509" s="18" t="s">
        <v>160</v>
      </c>
      <c r="BE509" s="248">
        <f>IF(N509="základní",J509,0)</f>
        <v>0</v>
      </c>
      <c r="BF509" s="248">
        <f>IF(N509="snížená",J509,0)</f>
        <v>0</v>
      </c>
      <c r="BG509" s="248">
        <f>IF(N509="zákl. přenesená",J509,0)</f>
        <v>0</v>
      </c>
      <c r="BH509" s="248">
        <f>IF(N509="sníž. přenesená",J509,0)</f>
        <v>0</v>
      </c>
      <c r="BI509" s="248">
        <f>IF(N509="nulová",J509,0)</f>
        <v>0</v>
      </c>
      <c r="BJ509" s="18" t="s">
        <v>87</v>
      </c>
      <c r="BK509" s="248">
        <f>ROUND(I509*H509,2)</f>
        <v>0</v>
      </c>
      <c r="BL509" s="18" t="s">
        <v>249</v>
      </c>
      <c r="BM509" s="247" t="s">
        <v>825</v>
      </c>
    </row>
    <row r="510" s="13" customFormat="1">
      <c r="A510" s="13"/>
      <c r="B510" s="249"/>
      <c r="C510" s="250"/>
      <c r="D510" s="251" t="s">
        <v>169</v>
      </c>
      <c r="E510" s="252" t="s">
        <v>1</v>
      </c>
      <c r="F510" s="253" t="s">
        <v>826</v>
      </c>
      <c r="G510" s="250"/>
      <c r="H510" s="252" t="s">
        <v>1</v>
      </c>
      <c r="I510" s="254"/>
      <c r="J510" s="250"/>
      <c r="K510" s="250"/>
      <c r="L510" s="255"/>
      <c r="M510" s="256"/>
      <c r="N510" s="257"/>
      <c r="O510" s="257"/>
      <c r="P510" s="257"/>
      <c r="Q510" s="257"/>
      <c r="R510" s="257"/>
      <c r="S510" s="257"/>
      <c r="T510" s="25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9" t="s">
        <v>169</v>
      </c>
      <c r="AU510" s="259" t="s">
        <v>89</v>
      </c>
      <c r="AV510" s="13" t="s">
        <v>87</v>
      </c>
      <c r="AW510" s="13" t="s">
        <v>34</v>
      </c>
      <c r="AX510" s="13" t="s">
        <v>79</v>
      </c>
      <c r="AY510" s="259" t="s">
        <v>160</v>
      </c>
    </row>
    <row r="511" s="14" customFormat="1">
      <c r="A511" s="14"/>
      <c r="B511" s="260"/>
      <c r="C511" s="261"/>
      <c r="D511" s="251" t="s">
        <v>169</v>
      </c>
      <c r="E511" s="262" t="s">
        <v>1</v>
      </c>
      <c r="F511" s="263" t="s">
        <v>827</v>
      </c>
      <c r="G511" s="261"/>
      <c r="H511" s="264">
        <v>3.2000000000000002</v>
      </c>
      <c r="I511" s="265"/>
      <c r="J511" s="261"/>
      <c r="K511" s="261"/>
      <c r="L511" s="266"/>
      <c r="M511" s="267"/>
      <c r="N511" s="268"/>
      <c r="O511" s="268"/>
      <c r="P511" s="268"/>
      <c r="Q511" s="268"/>
      <c r="R511" s="268"/>
      <c r="S511" s="268"/>
      <c r="T511" s="26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0" t="s">
        <v>169</v>
      </c>
      <c r="AU511" s="270" t="s">
        <v>89</v>
      </c>
      <c r="AV511" s="14" t="s">
        <v>89</v>
      </c>
      <c r="AW511" s="14" t="s">
        <v>34</v>
      </c>
      <c r="AX511" s="14" t="s">
        <v>87</v>
      </c>
      <c r="AY511" s="270" t="s">
        <v>160</v>
      </c>
    </row>
    <row r="512" s="13" customFormat="1">
      <c r="A512" s="13"/>
      <c r="B512" s="249"/>
      <c r="C512" s="250"/>
      <c r="D512" s="251" t="s">
        <v>169</v>
      </c>
      <c r="E512" s="252" t="s">
        <v>1</v>
      </c>
      <c r="F512" s="253" t="s">
        <v>815</v>
      </c>
      <c r="G512" s="250"/>
      <c r="H512" s="252" t="s">
        <v>1</v>
      </c>
      <c r="I512" s="254"/>
      <c r="J512" s="250"/>
      <c r="K512" s="250"/>
      <c r="L512" s="255"/>
      <c r="M512" s="256"/>
      <c r="N512" s="257"/>
      <c r="O512" s="257"/>
      <c r="P512" s="257"/>
      <c r="Q512" s="257"/>
      <c r="R512" s="257"/>
      <c r="S512" s="257"/>
      <c r="T512" s="25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9" t="s">
        <v>169</v>
      </c>
      <c r="AU512" s="259" t="s">
        <v>89</v>
      </c>
      <c r="AV512" s="13" t="s">
        <v>87</v>
      </c>
      <c r="AW512" s="13" t="s">
        <v>34</v>
      </c>
      <c r="AX512" s="13" t="s">
        <v>79</v>
      </c>
      <c r="AY512" s="259" t="s">
        <v>160</v>
      </c>
    </row>
    <row r="513" s="13" customFormat="1">
      <c r="A513" s="13"/>
      <c r="B513" s="249"/>
      <c r="C513" s="250"/>
      <c r="D513" s="251" t="s">
        <v>169</v>
      </c>
      <c r="E513" s="252" t="s">
        <v>1</v>
      </c>
      <c r="F513" s="253" t="s">
        <v>816</v>
      </c>
      <c r="G513" s="250"/>
      <c r="H513" s="252" t="s">
        <v>1</v>
      </c>
      <c r="I513" s="254"/>
      <c r="J513" s="250"/>
      <c r="K513" s="250"/>
      <c r="L513" s="255"/>
      <c r="M513" s="256"/>
      <c r="N513" s="257"/>
      <c r="O513" s="257"/>
      <c r="P513" s="257"/>
      <c r="Q513" s="257"/>
      <c r="R513" s="257"/>
      <c r="S513" s="257"/>
      <c r="T513" s="25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9" t="s">
        <v>169</v>
      </c>
      <c r="AU513" s="259" t="s">
        <v>89</v>
      </c>
      <c r="AV513" s="13" t="s">
        <v>87</v>
      </c>
      <c r="AW513" s="13" t="s">
        <v>34</v>
      </c>
      <c r="AX513" s="13" t="s">
        <v>79</v>
      </c>
      <c r="AY513" s="259" t="s">
        <v>160</v>
      </c>
    </row>
    <row r="514" s="13" customFormat="1">
      <c r="A514" s="13"/>
      <c r="B514" s="249"/>
      <c r="C514" s="250"/>
      <c r="D514" s="251" t="s">
        <v>169</v>
      </c>
      <c r="E514" s="252" t="s">
        <v>1</v>
      </c>
      <c r="F514" s="253" t="s">
        <v>817</v>
      </c>
      <c r="G514" s="250"/>
      <c r="H514" s="252" t="s">
        <v>1</v>
      </c>
      <c r="I514" s="254"/>
      <c r="J514" s="250"/>
      <c r="K514" s="250"/>
      <c r="L514" s="255"/>
      <c r="M514" s="256"/>
      <c r="N514" s="257"/>
      <c r="O514" s="257"/>
      <c r="P514" s="257"/>
      <c r="Q514" s="257"/>
      <c r="R514" s="257"/>
      <c r="S514" s="257"/>
      <c r="T514" s="25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9" t="s">
        <v>169</v>
      </c>
      <c r="AU514" s="259" t="s">
        <v>89</v>
      </c>
      <c r="AV514" s="13" t="s">
        <v>87</v>
      </c>
      <c r="AW514" s="13" t="s">
        <v>34</v>
      </c>
      <c r="AX514" s="13" t="s">
        <v>79</v>
      </c>
      <c r="AY514" s="259" t="s">
        <v>160</v>
      </c>
    </row>
    <row r="515" s="2" customFormat="1" ht="24" customHeight="1">
      <c r="A515" s="39"/>
      <c r="B515" s="40"/>
      <c r="C515" s="236" t="s">
        <v>828</v>
      </c>
      <c r="D515" s="236" t="s">
        <v>162</v>
      </c>
      <c r="E515" s="237" t="s">
        <v>829</v>
      </c>
      <c r="F515" s="238" t="s">
        <v>830</v>
      </c>
      <c r="G515" s="239" t="s">
        <v>363</v>
      </c>
      <c r="H515" s="240">
        <v>3.2000000000000002</v>
      </c>
      <c r="I515" s="241"/>
      <c r="J515" s="242">
        <f>ROUND(I515*H515,2)</f>
        <v>0</v>
      </c>
      <c r="K515" s="238" t="s">
        <v>166</v>
      </c>
      <c r="L515" s="45"/>
      <c r="M515" s="243" t="s">
        <v>1</v>
      </c>
      <c r="N515" s="244" t="s">
        <v>44</v>
      </c>
      <c r="O515" s="92"/>
      <c r="P515" s="245">
        <f>O515*H515</f>
        <v>0</v>
      </c>
      <c r="Q515" s="245">
        <v>0.00106</v>
      </c>
      <c r="R515" s="245">
        <f>Q515*H515</f>
        <v>0.003392</v>
      </c>
      <c r="S515" s="245">
        <v>0</v>
      </c>
      <c r="T515" s="246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7" t="s">
        <v>249</v>
      </c>
      <c r="AT515" s="247" t="s">
        <v>162</v>
      </c>
      <c r="AU515" s="247" t="s">
        <v>89</v>
      </c>
      <c r="AY515" s="18" t="s">
        <v>160</v>
      </c>
      <c r="BE515" s="248">
        <f>IF(N515="základní",J515,0)</f>
        <v>0</v>
      </c>
      <c r="BF515" s="248">
        <f>IF(N515="snížená",J515,0)</f>
        <v>0</v>
      </c>
      <c r="BG515" s="248">
        <f>IF(N515="zákl. přenesená",J515,0)</f>
        <v>0</v>
      </c>
      <c r="BH515" s="248">
        <f>IF(N515="sníž. přenesená",J515,0)</f>
        <v>0</v>
      </c>
      <c r="BI515" s="248">
        <f>IF(N515="nulová",J515,0)</f>
        <v>0</v>
      </c>
      <c r="BJ515" s="18" t="s">
        <v>87</v>
      </c>
      <c r="BK515" s="248">
        <f>ROUND(I515*H515,2)</f>
        <v>0</v>
      </c>
      <c r="BL515" s="18" t="s">
        <v>249</v>
      </c>
      <c r="BM515" s="247" t="s">
        <v>831</v>
      </c>
    </row>
    <row r="516" s="2" customFormat="1" ht="16.5" customHeight="1">
      <c r="A516" s="39"/>
      <c r="B516" s="40"/>
      <c r="C516" s="236" t="s">
        <v>832</v>
      </c>
      <c r="D516" s="236" t="s">
        <v>162</v>
      </c>
      <c r="E516" s="237" t="s">
        <v>833</v>
      </c>
      <c r="F516" s="238" t="s">
        <v>834</v>
      </c>
      <c r="G516" s="239" t="s">
        <v>363</v>
      </c>
      <c r="H516" s="240">
        <v>0.69999999999999996</v>
      </c>
      <c r="I516" s="241"/>
      <c r="J516" s="242">
        <f>ROUND(I516*H516,2)</f>
        <v>0</v>
      </c>
      <c r="K516" s="238" t="s">
        <v>166</v>
      </c>
      <c r="L516" s="45"/>
      <c r="M516" s="243" t="s">
        <v>1</v>
      </c>
      <c r="N516" s="244" t="s">
        <v>44</v>
      </c>
      <c r="O516" s="92"/>
      <c r="P516" s="245">
        <f>O516*H516</f>
        <v>0</v>
      </c>
      <c r="Q516" s="245">
        <v>0.00091</v>
      </c>
      <c r="R516" s="245">
        <f>Q516*H516</f>
        <v>0.00063699999999999998</v>
      </c>
      <c r="S516" s="245">
        <v>0</v>
      </c>
      <c r="T516" s="246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7" t="s">
        <v>249</v>
      </c>
      <c r="AT516" s="247" t="s">
        <v>162</v>
      </c>
      <c r="AU516" s="247" t="s">
        <v>89</v>
      </c>
      <c r="AY516" s="18" t="s">
        <v>160</v>
      </c>
      <c r="BE516" s="248">
        <f>IF(N516="základní",J516,0)</f>
        <v>0</v>
      </c>
      <c r="BF516" s="248">
        <f>IF(N516="snížená",J516,0)</f>
        <v>0</v>
      </c>
      <c r="BG516" s="248">
        <f>IF(N516="zákl. přenesená",J516,0)</f>
        <v>0</v>
      </c>
      <c r="BH516" s="248">
        <f>IF(N516="sníž. přenesená",J516,0)</f>
        <v>0</v>
      </c>
      <c r="BI516" s="248">
        <f>IF(N516="nulová",J516,0)</f>
        <v>0</v>
      </c>
      <c r="BJ516" s="18" t="s">
        <v>87</v>
      </c>
      <c r="BK516" s="248">
        <f>ROUND(I516*H516,2)</f>
        <v>0</v>
      </c>
      <c r="BL516" s="18" t="s">
        <v>249</v>
      </c>
      <c r="BM516" s="247" t="s">
        <v>835</v>
      </c>
    </row>
    <row r="517" s="13" customFormat="1">
      <c r="A517" s="13"/>
      <c r="B517" s="249"/>
      <c r="C517" s="250"/>
      <c r="D517" s="251" t="s">
        <v>169</v>
      </c>
      <c r="E517" s="252" t="s">
        <v>1</v>
      </c>
      <c r="F517" s="253" t="s">
        <v>836</v>
      </c>
      <c r="G517" s="250"/>
      <c r="H517" s="252" t="s">
        <v>1</v>
      </c>
      <c r="I517" s="254"/>
      <c r="J517" s="250"/>
      <c r="K517" s="250"/>
      <c r="L517" s="255"/>
      <c r="M517" s="256"/>
      <c r="N517" s="257"/>
      <c r="O517" s="257"/>
      <c r="P517" s="257"/>
      <c r="Q517" s="257"/>
      <c r="R517" s="257"/>
      <c r="S517" s="257"/>
      <c r="T517" s="25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9" t="s">
        <v>169</v>
      </c>
      <c r="AU517" s="259" t="s">
        <v>89</v>
      </c>
      <c r="AV517" s="13" t="s">
        <v>87</v>
      </c>
      <c r="AW517" s="13" t="s">
        <v>34</v>
      </c>
      <c r="AX517" s="13" t="s">
        <v>79</v>
      </c>
      <c r="AY517" s="259" t="s">
        <v>160</v>
      </c>
    </row>
    <row r="518" s="14" customFormat="1">
      <c r="A518" s="14"/>
      <c r="B518" s="260"/>
      <c r="C518" s="261"/>
      <c r="D518" s="251" t="s">
        <v>169</v>
      </c>
      <c r="E518" s="262" t="s">
        <v>1</v>
      </c>
      <c r="F518" s="263" t="s">
        <v>837</v>
      </c>
      <c r="G518" s="261"/>
      <c r="H518" s="264">
        <v>0.69999999999999996</v>
      </c>
      <c r="I518" s="265"/>
      <c r="J518" s="261"/>
      <c r="K518" s="261"/>
      <c r="L518" s="266"/>
      <c r="M518" s="267"/>
      <c r="N518" s="268"/>
      <c r="O518" s="268"/>
      <c r="P518" s="268"/>
      <c r="Q518" s="268"/>
      <c r="R518" s="268"/>
      <c r="S518" s="268"/>
      <c r="T518" s="26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0" t="s">
        <v>169</v>
      </c>
      <c r="AU518" s="270" t="s">
        <v>89</v>
      </c>
      <c r="AV518" s="14" t="s">
        <v>89</v>
      </c>
      <c r="AW518" s="14" t="s">
        <v>34</v>
      </c>
      <c r="AX518" s="14" t="s">
        <v>87</v>
      </c>
      <c r="AY518" s="270" t="s">
        <v>160</v>
      </c>
    </row>
    <row r="519" s="13" customFormat="1">
      <c r="A519" s="13"/>
      <c r="B519" s="249"/>
      <c r="C519" s="250"/>
      <c r="D519" s="251" t="s">
        <v>169</v>
      </c>
      <c r="E519" s="252" t="s">
        <v>1</v>
      </c>
      <c r="F519" s="253" t="s">
        <v>815</v>
      </c>
      <c r="G519" s="250"/>
      <c r="H519" s="252" t="s">
        <v>1</v>
      </c>
      <c r="I519" s="254"/>
      <c r="J519" s="250"/>
      <c r="K519" s="250"/>
      <c r="L519" s="255"/>
      <c r="M519" s="256"/>
      <c r="N519" s="257"/>
      <c r="O519" s="257"/>
      <c r="P519" s="257"/>
      <c r="Q519" s="257"/>
      <c r="R519" s="257"/>
      <c r="S519" s="257"/>
      <c r="T519" s="25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9" t="s">
        <v>169</v>
      </c>
      <c r="AU519" s="259" t="s">
        <v>89</v>
      </c>
      <c r="AV519" s="13" t="s">
        <v>87</v>
      </c>
      <c r="AW519" s="13" t="s">
        <v>34</v>
      </c>
      <c r="AX519" s="13" t="s">
        <v>79</v>
      </c>
      <c r="AY519" s="259" t="s">
        <v>160</v>
      </c>
    </row>
    <row r="520" s="13" customFormat="1">
      <c r="A520" s="13"/>
      <c r="B520" s="249"/>
      <c r="C520" s="250"/>
      <c r="D520" s="251" t="s">
        <v>169</v>
      </c>
      <c r="E520" s="252" t="s">
        <v>1</v>
      </c>
      <c r="F520" s="253" t="s">
        <v>816</v>
      </c>
      <c r="G520" s="250"/>
      <c r="H520" s="252" t="s">
        <v>1</v>
      </c>
      <c r="I520" s="254"/>
      <c r="J520" s="250"/>
      <c r="K520" s="250"/>
      <c r="L520" s="255"/>
      <c r="M520" s="256"/>
      <c r="N520" s="257"/>
      <c r="O520" s="257"/>
      <c r="P520" s="257"/>
      <c r="Q520" s="257"/>
      <c r="R520" s="257"/>
      <c r="S520" s="257"/>
      <c r="T520" s="25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9" t="s">
        <v>169</v>
      </c>
      <c r="AU520" s="259" t="s">
        <v>89</v>
      </c>
      <c r="AV520" s="13" t="s">
        <v>87</v>
      </c>
      <c r="AW520" s="13" t="s">
        <v>34</v>
      </c>
      <c r="AX520" s="13" t="s">
        <v>79</v>
      </c>
      <c r="AY520" s="259" t="s">
        <v>160</v>
      </c>
    </row>
    <row r="521" s="13" customFormat="1">
      <c r="A521" s="13"/>
      <c r="B521" s="249"/>
      <c r="C521" s="250"/>
      <c r="D521" s="251" t="s">
        <v>169</v>
      </c>
      <c r="E521" s="252" t="s">
        <v>1</v>
      </c>
      <c r="F521" s="253" t="s">
        <v>817</v>
      </c>
      <c r="G521" s="250"/>
      <c r="H521" s="252" t="s">
        <v>1</v>
      </c>
      <c r="I521" s="254"/>
      <c r="J521" s="250"/>
      <c r="K521" s="250"/>
      <c r="L521" s="255"/>
      <c r="M521" s="256"/>
      <c r="N521" s="257"/>
      <c r="O521" s="257"/>
      <c r="P521" s="257"/>
      <c r="Q521" s="257"/>
      <c r="R521" s="257"/>
      <c r="S521" s="257"/>
      <c r="T521" s="25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9" t="s">
        <v>169</v>
      </c>
      <c r="AU521" s="259" t="s">
        <v>89</v>
      </c>
      <c r="AV521" s="13" t="s">
        <v>87</v>
      </c>
      <c r="AW521" s="13" t="s">
        <v>34</v>
      </c>
      <c r="AX521" s="13" t="s">
        <v>79</v>
      </c>
      <c r="AY521" s="259" t="s">
        <v>160</v>
      </c>
    </row>
    <row r="522" s="2" customFormat="1" ht="16.5" customHeight="1">
      <c r="A522" s="39"/>
      <c r="B522" s="40"/>
      <c r="C522" s="236" t="s">
        <v>838</v>
      </c>
      <c r="D522" s="236" t="s">
        <v>162</v>
      </c>
      <c r="E522" s="237" t="s">
        <v>839</v>
      </c>
      <c r="F522" s="238" t="s">
        <v>840</v>
      </c>
      <c r="G522" s="239" t="s">
        <v>363</v>
      </c>
      <c r="H522" s="240">
        <v>8.1999999999999993</v>
      </c>
      <c r="I522" s="241"/>
      <c r="J522" s="242">
        <f>ROUND(I522*H522,2)</f>
        <v>0</v>
      </c>
      <c r="K522" s="238" t="s">
        <v>166</v>
      </c>
      <c r="L522" s="45"/>
      <c r="M522" s="243" t="s">
        <v>1</v>
      </c>
      <c r="N522" s="244" t="s">
        <v>44</v>
      </c>
      <c r="O522" s="92"/>
      <c r="P522" s="245">
        <f>O522*H522</f>
        <v>0</v>
      </c>
      <c r="Q522" s="245">
        <v>0.0013799999999999999</v>
      </c>
      <c r="R522" s="245">
        <f>Q522*H522</f>
        <v>0.011315999999999998</v>
      </c>
      <c r="S522" s="245">
        <v>0</v>
      </c>
      <c r="T522" s="246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7" t="s">
        <v>249</v>
      </c>
      <c r="AT522" s="247" t="s">
        <v>162</v>
      </c>
      <c r="AU522" s="247" t="s">
        <v>89</v>
      </c>
      <c r="AY522" s="18" t="s">
        <v>160</v>
      </c>
      <c r="BE522" s="248">
        <f>IF(N522="základní",J522,0)</f>
        <v>0</v>
      </c>
      <c r="BF522" s="248">
        <f>IF(N522="snížená",J522,0)</f>
        <v>0</v>
      </c>
      <c r="BG522" s="248">
        <f>IF(N522="zákl. přenesená",J522,0)</f>
        <v>0</v>
      </c>
      <c r="BH522" s="248">
        <f>IF(N522="sníž. přenesená",J522,0)</f>
        <v>0</v>
      </c>
      <c r="BI522" s="248">
        <f>IF(N522="nulová",J522,0)</f>
        <v>0</v>
      </c>
      <c r="BJ522" s="18" t="s">
        <v>87</v>
      </c>
      <c r="BK522" s="248">
        <f>ROUND(I522*H522,2)</f>
        <v>0</v>
      </c>
      <c r="BL522" s="18" t="s">
        <v>249</v>
      </c>
      <c r="BM522" s="247" t="s">
        <v>841</v>
      </c>
    </row>
    <row r="523" s="13" customFormat="1">
      <c r="A523" s="13"/>
      <c r="B523" s="249"/>
      <c r="C523" s="250"/>
      <c r="D523" s="251" t="s">
        <v>169</v>
      </c>
      <c r="E523" s="252" t="s">
        <v>1</v>
      </c>
      <c r="F523" s="253" t="s">
        <v>842</v>
      </c>
      <c r="G523" s="250"/>
      <c r="H523" s="252" t="s">
        <v>1</v>
      </c>
      <c r="I523" s="254"/>
      <c r="J523" s="250"/>
      <c r="K523" s="250"/>
      <c r="L523" s="255"/>
      <c r="M523" s="256"/>
      <c r="N523" s="257"/>
      <c r="O523" s="257"/>
      <c r="P523" s="257"/>
      <c r="Q523" s="257"/>
      <c r="R523" s="257"/>
      <c r="S523" s="257"/>
      <c r="T523" s="25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9" t="s">
        <v>169</v>
      </c>
      <c r="AU523" s="259" t="s">
        <v>89</v>
      </c>
      <c r="AV523" s="13" t="s">
        <v>87</v>
      </c>
      <c r="AW523" s="13" t="s">
        <v>34</v>
      </c>
      <c r="AX523" s="13" t="s">
        <v>79</v>
      </c>
      <c r="AY523" s="259" t="s">
        <v>160</v>
      </c>
    </row>
    <row r="524" s="14" customFormat="1">
      <c r="A524" s="14"/>
      <c r="B524" s="260"/>
      <c r="C524" s="261"/>
      <c r="D524" s="251" t="s">
        <v>169</v>
      </c>
      <c r="E524" s="262" t="s">
        <v>1</v>
      </c>
      <c r="F524" s="263" t="s">
        <v>843</v>
      </c>
      <c r="G524" s="261"/>
      <c r="H524" s="264">
        <v>8.1999999999999993</v>
      </c>
      <c r="I524" s="265"/>
      <c r="J524" s="261"/>
      <c r="K524" s="261"/>
      <c r="L524" s="266"/>
      <c r="M524" s="267"/>
      <c r="N524" s="268"/>
      <c r="O524" s="268"/>
      <c r="P524" s="268"/>
      <c r="Q524" s="268"/>
      <c r="R524" s="268"/>
      <c r="S524" s="268"/>
      <c r="T524" s="26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70" t="s">
        <v>169</v>
      </c>
      <c r="AU524" s="270" t="s">
        <v>89</v>
      </c>
      <c r="AV524" s="14" t="s">
        <v>89</v>
      </c>
      <c r="AW524" s="14" t="s">
        <v>34</v>
      </c>
      <c r="AX524" s="14" t="s">
        <v>87</v>
      </c>
      <c r="AY524" s="270" t="s">
        <v>160</v>
      </c>
    </row>
    <row r="525" s="13" customFormat="1">
      <c r="A525" s="13"/>
      <c r="B525" s="249"/>
      <c r="C525" s="250"/>
      <c r="D525" s="251" t="s">
        <v>169</v>
      </c>
      <c r="E525" s="252" t="s">
        <v>1</v>
      </c>
      <c r="F525" s="253" t="s">
        <v>815</v>
      </c>
      <c r="G525" s="250"/>
      <c r="H525" s="252" t="s">
        <v>1</v>
      </c>
      <c r="I525" s="254"/>
      <c r="J525" s="250"/>
      <c r="K525" s="250"/>
      <c r="L525" s="255"/>
      <c r="M525" s="256"/>
      <c r="N525" s="257"/>
      <c r="O525" s="257"/>
      <c r="P525" s="257"/>
      <c r="Q525" s="257"/>
      <c r="R525" s="257"/>
      <c r="S525" s="257"/>
      <c r="T525" s="25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9" t="s">
        <v>169</v>
      </c>
      <c r="AU525" s="259" t="s">
        <v>89</v>
      </c>
      <c r="AV525" s="13" t="s">
        <v>87</v>
      </c>
      <c r="AW525" s="13" t="s">
        <v>34</v>
      </c>
      <c r="AX525" s="13" t="s">
        <v>79</v>
      </c>
      <c r="AY525" s="259" t="s">
        <v>160</v>
      </c>
    </row>
    <row r="526" s="13" customFormat="1">
      <c r="A526" s="13"/>
      <c r="B526" s="249"/>
      <c r="C526" s="250"/>
      <c r="D526" s="251" t="s">
        <v>169</v>
      </c>
      <c r="E526" s="252" t="s">
        <v>1</v>
      </c>
      <c r="F526" s="253" t="s">
        <v>816</v>
      </c>
      <c r="G526" s="250"/>
      <c r="H526" s="252" t="s">
        <v>1</v>
      </c>
      <c r="I526" s="254"/>
      <c r="J526" s="250"/>
      <c r="K526" s="250"/>
      <c r="L526" s="255"/>
      <c r="M526" s="256"/>
      <c r="N526" s="257"/>
      <c r="O526" s="257"/>
      <c r="P526" s="257"/>
      <c r="Q526" s="257"/>
      <c r="R526" s="257"/>
      <c r="S526" s="257"/>
      <c r="T526" s="25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9" t="s">
        <v>169</v>
      </c>
      <c r="AU526" s="259" t="s">
        <v>89</v>
      </c>
      <c r="AV526" s="13" t="s">
        <v>87</v>
      </c>
      <c r="AW526" s="13" t="s">
        <v>34</v>
      </c>
      <c r="AX526" s="13" t="s">
        <v>79</v>
      </c>
      <c r="AY526" s="259" t="s">
        <v>160</v>
      </c>
    </row>
    <row r="527" s="13" customFormat="1">
      <c r="A527" s="13"/>
      <c r="B527" s="249"/>
      <c r="C527" s="250"/>
      <c r="D527" s="251" t="s">
        <v>169</v>
      </c>
      <c r="E527" s="252" t="s">
        <v>1</v>
      </c>
      <c r="F527" s="253" t="s">
        <v>817</v>
      </c>
      <c r="G527" s="250"/>
      <c r="H527" s="252" t="s">
        <v>1</v>
      </c>
      <c r="I527" s="254"/>
      <c r="J527" s="250"/>
      <c r="K527" s="250"/>
      <c r="L527" s="255"/>
      <c r="M527" s="256"/>
      <c r="N527" s="257"/>
      <c r="O527" s="257"/>
      <c r="P527" s="257"/>
      <c r="Q527" s="257"/>
      <c r="R527" s="257"/>
      <c r="S527" s="257"/>
      <c r="T527" s="25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9" t="s">
        <v>169</v>
      </c>
      <c r="AU527" s="259" t="s">
        <v>89</v>
      </c>
      <c r="AV527" s="13" t="s">
        <v>87</v>
      </c>
      <c r="AW527" s="13" t="s">
        <v>34</v>
      </c>
      <c r="AX527" s="13" t="s">
        <v>79</v>
      </c>
      <c r="AY527" s="259" t="s">
        <v>160</v>
      </c>
    </row>
    <row r="528" s="2" customFormat="1" ht="16.5" customHeight="1">
      <c r="A528" s="39"/>
      <c r="B528" s="40"/>
      <c r="C528" s="236" t="s">
        <v>844</v>
      </c>
      <c r="D528" s="236" t="s">
        <v>162</v>
      </c>
      <c r="E528" s="237" t="s">
        <v>845</v>
      </c>
      <c r="F528" s="238" t="s">
        <v>846</v>
      </c>
      <c r="G528" s="239" t="s">
        <v>563</v>
      </c>
      <c r="H528" s="240">
        <v>1</v>
      </c>
      <c r="I528" s="241"/>
      <c r="J528" s="242">
        <f>ROUND(I528*H528,2)</f>
        <v>0</v>
      </c>
      <c r="K528" s="238" t="s">
        <v>166</v>
      </c>
      <c r="L528" s="45"/>
      <c r="M528" s="243" t="s">
        <v>1</v>
      </c>
      <c r="N528" s="244" t="s">
        <v>44</v>
      </c>
      <c r="O528" s="92"/>
      <c r="P528" s="245">
        <f>O528*H528</f>
        <v>0</v>
      </c>
      <c r="Q528" s="245">
        <v>0.00019000000000000001</v>
      </c>
      <c r="R528" s="245">
        <f>Q528*H528</f>
        <v>0.00019000000000000001</v>
      </c>
      <c r="S528" s="245">
        <v>0</v>
      </c>
      <c r="T528" s="246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7" t="s">
        <v>249</v>
      </c>
      <c r="AT528" s="247" t="s">
        <v>162</v>
      </c>
      <c r="AU528" s="247" t="s">
        <v>89</v>
      </c>
      <c r="AY528" s="18" t="s">
        <v>160</v>
      </c>
      <c r="BE528" s="248">
        <f>IF(N528="základní",J528,0)</f>
        <v>0</v>
      </c>
      <c r="BF528" s="248">
        <f>IF(N528="snížená",J528,0)</f>
        <v>0</v>
      </c>
      <c r="BG528" s="248">
        <f>IF(N528="zákl. přenesená",J528,0)</f>
        <v>0</v>
      </c>
      <c r="BH528" s="248">
        <f>IF(N528="sníž. přenesená",J528,0)</f>
        <v>0</v>
      </c>
      <c r="BI528" s="248">
        <f>IF(N528="nulová",J528,0)</f>
        <v>0</v>
      </c>
      <c r="BJ528" s="18" t="s">
        <v>87</v>
      </c>
      <c r="BK528" s="248">
        <f>ROUND(I528*H528,2)</f>
        <v>0</v>
      </c>
      <c r="BL528" s="18" t="s">
        <v>249</v>
      </c>
      <c r="BM528" s="247" t="s">
        <v>847</v>
      </c>
    </row>
    <row r="529" s="14" customFormat="1">
      <c r="A529" s="14"/>
      <c r="B529" s="260"/>
      <c r="C529" s="261"/>
      <c r="D529" s="251" t="s">
        <v>169</v>
      </c>
      <c r="E529" s="262" t="s">
        <v>1</v>
      </c>
      <c r="F529" s="263" t="s">
        <v>87</v>
      </c>
      <c r="G529" s="261"/>
      <c r="H529" s="264">
        <v>1</v>
      </c>
      <c r="I529" s="265"/>
      <c r="J529" s="261"/>
      <c r="K529" s="261"/>
      <c r="L529" s="266"/>
      <c r="M529" s="267"/>
      <c r="N529" s="268"/>
      <c r="O529" s="268"/>
      <c r="P529" s="268"/>
      <c r="Q529" s="268"/>
      <c r="R529" s="268"/>
      <c r="S529" s="268"/>
      <c r="T529" s="26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0" t="s">
        <v>169</v>
      </c>
      <c r="AU529" s="270" t="s">
        <v>89</v>
      </c>
      <c r="AV529" s="14" t="s">
        <v>89</v>
      </c>
      <c r="AW529" s="14" t="s">
        <v>34</v>
      </c>
      <c r="AX529" s="14" t="s">
        <v>87</v>
      </c>
      <c r="AY529" s="270" t="s">
        <v>160</v>
      </c>
    </row>
    <row r="530" s="13" customFormat="1">
      <c r="A530" s="13"/>
      <c r="B530" s="249"/>
      <c r="C530" s="250"/>
      <c r="D530" s="251" t="s">
        <v>169</v>
      </c>
      <c r="E530" s="252" t="s">
        <v>1</v>
      </c>
      <c r="F530" s="253" t="s">
        <v>815</v>
      </c>
      <c r="G530" s="250"/>
      <c r="H530" s="252" t="s">
        <v>1</v>
      </c>
      <c r="I530" s="254"/>
      <c r="J530" s="250"/>
      <c r="K530" s="250"/>
      <c r="L530" s="255"/>
      <c r="M530" s="256"/>
      <c r="N530" s="257"/>
      <c r="O530" s="257"/>
      <c r="P530" s="257"/>
      <c r="Q530" s="257"/>
      <c r="R530" s="257"/>
      <c r="S530" s="257"/>
      <c r="T530" s="25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9" t="s">
        <v>169</v>
      </c>
      <c r="AU530" s="259" t="s">
        <v>89</v>
      </c>
      <c r="AV530" s="13" t="s">
        <v>87</v>
      </c>
      <c r="AW530" s="13" t="s">
        <v>34</v>
      </c>
      <c r="AX530" s="13" t="s">
        <v>79</v>
      </c>
      <c r="AY530" s="259" t="s">
        <v>160</v>
      </c>
    </row>
    <row r="531" s="13" customFormat="1">
      <c r="A531" s="13"/>
      <c r="B531" s="249"/>
      <c r="C531" s="250"/>
      <c r="D531" s="251" t="s">
        <v>169</v>
      </c>
      <c r="E531" s="252" t="s">
        <v>1</v>
      </c>
      <c r="F531" s="253" t="s">
        <v>816</v>
      </c>
      <c r="G531" s="250"/>
      <c r="H531" s="252" t="s">
        <v>1</v>
      </c>
      <c r="I531" s="254"/>
      <c r="J531" s="250"/>
      <c r="K531" s="250"/>
      <c r="L531" s="255"/>
      <c r="M531" s="256"/>
      <c r="N531" s="257"/>
      <c r="O531" s="257"/>
      <c r="P531" s="257"/>
      <c r="Q531" s="257"/>
      <c r="R531" s="257"/>
      <c r="S531" s="257"/>
      <c r="T531" s="25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9" t="s">
        <v>169</v>
      </c>
      <c r="AU531" s="259" t="s">
        <v>89</v>
      </c>
      <c r="AV531" s="13" t="s">
        <v>87</v>
      </c>
      <c r="AW531" s="13" t="s">
        <v>34</v>
      </c>
      <c r="AX531" s="13" t="s">
        <v>79</v>
      </c>
      <c r="AY531" s="259" t="s">
        <v>160</v>
      </c>
    </row>
    <row r="532" s="13" customFormat="1">
      <c r="A532" s="13"/>
      <c r="B532" s="249"/>
      <c r="C532" s="250"/>
      <c r="D532" s="251" t="s">
        <v>169</v>
      </c>
      <c r="E532" s="252" t="s">
        <v>1</v>
      </c>
      <c r="F532" s="253" t="s">
        <v>817</v>
      </c>
      <c r="G532" s="250"/>
      <c r="H532" s="252" t="s">
        <v>1</v>
      </c>
      <c r="I532" s="254"/>
      <c r="J532" s="250"/>
      <c r="K532" s="250"/>
      <c r="L532" s="255"/>
      <c r="M532" s="256"/>
      <c r="N532" s="257"/>
      <c r="O532" s="257"/>
      <c r="P532" s="257"/>
      <c r="Q532" s="257"/>
      <c r="R532" s="257"/>
      <c r="S532" s="257"/>
      <c r="T532" s="25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9" t="s">
        <v>169</v>
      </c>
      <c r="AU532" s="259" t="s">
        <v>89</v>
      </c>
      <c r="AV532" s="13" t="s">
        <v>87</v>
      </c>
      <c r="AW532" s="13" t="s">
        <v>34</v>
      </c>
      <c r="AX532" s="13" t="s">
        <v>79</v>
      </c>
      <c r="AY532" s="259" t="s">
        <v>160</v>
      </c>
    </row>
    <row r="533" s="2" customFormat="1" ht="16.5" customHeight="1">
      <c r="A533" s="39"/>
      <c r="B533" s="40"/>
      <c r="C533" s="236" t="s">
        <v>848</v>
      </c>
      <c r="D533" s="236" t="s">
        <v>162</v>
      </c>
      <c r="E533" s="237" t="s">
        <v>849</v>
      </c>
      <c r="F533" s="238" t="s">
        <v>850</v>
      </c>
      <c r="G533" s="239" t="s">
        <v>363</v>
      </c>
      <c r="H533" s="240">
        <v>9</v>
      </c>
      <c r="I533" s="241"/>
      <c r="J533" s="242">
        <f>ROUND(I533*H533,2)</f>
        <v>0</v>
      </c>
      <c r="K533" s="238" t="s">
        <v>166</v>
      </c>
      <c r="L533" s="45"/>
      <c r="M533" s="243" t="s">
        <v>1</v>
      </c>
      <c r="N533" s="244" t="s">
        <v>44</v>
      </c>
      <c r="O533" s="92"/>
      <c r="P533" s="245">
        <f>O533*H533</f>
        <v>0</v>
      </c>
      <c r="Q533" s="245">
        <v>0.00059000000000000003</v>
      </c>
      <c r="R533" s="245">
        <f>Q533*H533</f>
        <v>0.0053100000000000005</v>
      </c>
      <c r="S533" s="245">
        <v>0</v>
      </c>
      <c r="T533" s="246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7" t="s">
        <v>249</v>
      </c>
      <c r="AT533" s="247" t="s">
        <v>162</v>
      </c>
      <c r="AU533" s="247" t="s">
        <v>89</v>
      </c>
      <c r="AY533" s="18" t="s">
        <v>160</v>
      </c>
      <c r="BE533" s="248">
        <f>IF(N533="základní",J533,0)</f>
        <v>0</v>
      </c>
      <c r="BF533" s="248">
        <f>IF(N533="snížená",J533,0)</f>
        <v>0</v>
      </c>
      <c r="BG533" s="248">
        <f>IF(N533="zákl. přenesená",J533,0)</f>
        <v>0</v>
      </c>
      <c r="BH533" s="248">
        <f>IF(N533="sníž. přenesená",J533,0)</f>
        <v>0</v>
      </c>
      <c r="BI533" s="248">
        <f>IF(N533="nulová",J533,0)</f>
        <v>0</v>
      </c>
      <c r="BJ533" s="18" t="s">
        <v>87</v>
      </c>
      <c r="BK533" s="248">
        <f>ROUND(I533*H533,2)</f>
        <v>0</v>
      </c>
      <c r="BL533" s="18" t="s">
        <v>249</v>
      </c>
      <c r="BM533" s="247" t="s">
        <v>851</v>
      </c>
    </row>
    <row r="534" s="13" customFormat="1">
      <c r="A534" s="13"/>
      <c r="B534" s="249"/>
      <c r="C534" s="250"/>
      <c r="D534" s="251" t="s">
        <v>169</v>
      </c>
      <c r="E534" s="252" t="s">
        <v>1</v>
      </c>
      <c r="F534" s="253" t="s">
        <v>852</v>
      </c>
      <c r="G534" s="250"/>
      <c r="H534" s="252" t="s">
        <v>1</v>
      </c>
      <c r="I534" s="254"/>
      <c r="J534" s="250"/>
      <c r="K534" s="250"/>
      <c r="L534" s="255"/>
      <c r="M534" s="256"/>
      <c r="N534" s="257"/>
      <c r="O534" s="257"/>
      <c r="P534" s="257"/>
      <c r="Q534" s="257"/>
      <c r="R534" s="257"/>
      <c r="S534" s="257"/>
      <c r="T534" s="25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9" t="s">
        <v>169</v>
      </c>
      <c r="AU534" s="259" t="s">
        <v>89</v>
      </c>
      <c r="AV534" s="13" t="s">
        <v>87</v>
      </c>
      <c r="AW534" s="13" t="s">
        <v>34</v>
      </c>
      <c r="AX534" s="13" t="s">
        <v>79</v>
      </c>
      <c r="AY534" s="259" t="s">
        <v>160</v>
      </c>
    </row>
    <row r="535" s="14" customFormat="1">
      <c r="A535" s="14"/>
      <c r="B535" s="260"/>
      <c r="C535" s="261"/>
      <c r="D535" s="251" t="s">
        <v>169</v>
      </c>
      <c r="E535" s="262" t="s">
        <v>1</v>
      </c>
      <c r="F535" s="263" t="s">
        <v>814</v>
      </c>
      <c r="G535" s="261"/>
      <c r="H535" s="264">
        <v>7.5</v>
      </c>
      <c r="I535" s="265"/>
      <c r="J535" s="261"/>
      <c r="K535" s="261"/>
      <c r="L535" s="266"/>
      <c r="M535" s="267"/>
      <c r="N535" s="268"/>
      <c r="O535" s="268"/>
      <c r="P535" s="268"/>
      <c r="Q535" s="268"/>
      <c r="R535" s="268"/>
      <c r="S535" s="268"/>
      <c r="T535" s="26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0" t="s">
        <v>169</v>
      </c>
      <c r="AU535" s="270" t="s">
        <v>89</v>
      </c>
      <c r="AV535" s="14" t="s">
        <v>89</v>
      </c>
      <c r="AW535" s="14" t="s">
        <v>34</v>
      </c>
      <c r="AX535" s="14" t="s">
        <v>79</v>
      </c>
      <c r="AY535" s="270" t="s">
        <v>160</v>
      </c>
    </row>
    <row r="536" s="13" customFormat="1">
      <c r="A536" s="13"/>
      <c r="B536" s="249"/>
      <c r="C536" s="250"/>
      <c r="D536" s="251" t="s">
        <v>169</v>
      </c>
      <c r="E536" s="252" t="s">
        <v>1</v>
      </c>
      <c r="F536" s="253" t="s">
        <v>853</v>
      </c>
      <c r="G536" s="250"/>
      <c r="H536" s="252" t="s">
        <v>1</v>
      </c>
      <c r="I536" s="254"/>
      <c r="J536" s="250"/>
      <c r="K536" s="250"/>
      <c r="L536" s="255"/>
      <c r="M536" s="256"/>
      <c r="N536" s="257"/>
      <c r="O536" s="257"/>
      <c r="P536" s="257"/>
      <c r="Q536" s="257"/>
      <c r="R536" s="257"/>
      <c r="S536" s="257"/>
      <c r="T536" s="25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9" t="s">
        <v>169</v>
      </c>
      <c r="AU536" s="259" t="s">
        <v>89</v>
      </c>
      <c r="AV536" s="13" t="s">
        <v>87</v>
      </c>
      <c r="AW536" s="13" t="s">
        <v>34</v>
      </c>
      <c r="AX536" s="13" t="s">
        <v>79</v>
      </c>
      <c r="AY536" s="259" t="s">
        <v>160</v>
      </c>
    </row>
    <row r="537" s="14" customFormat="1">
      <c r="A537" s="14"/>
      <c r="B537" s="260"/>
      <c r="C537" s="261"/>
      <c r="D537" s="251" t="s">
        <v>169</v>
      </c>
      <c r="E537" s="262" t="s">
        <v>1</v>
      </c>
      <c r="F537" s="263" t="s">
        <v>854</v>
      </c>
      <c r="G537" s="261"/>
      <c r="H537" s="264">
        <v>1.5</v>
      </c>
      <c r="I537" s="265"/>
      <c r="J537" s="261"/>
      <c r="K537" s="261"/>
      <c r="L537" s="266"/>
      <c r="M537" s="267"/>
      <c r="N537" s="268"/>
      <c r="O537" s="268"/>
      <c r="P537" s="268"/>
      <c r="Q537" s="268"/>
      <c r="R537" s="268"/>
      <c r="S537" s="268"/>
      <c r="T537" s="26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0" t="s">
        <v>169</v>
      </c>
      <c r="AU537" s="270" t="s">
        <v>89</v>
      </c>
      <c r="AV537" s="14" t="s">
        <v>89</v>
      </c>
      <c r="AW537" s="14" t="s">
        <v>34</v>
      </c>
      <c r="AX537" s="14" t="s">
        <v>79</v>
      </c>
      <c r="AY537" s="270" t="s">
        <v>160</v>
      </c>
    </row>
    <row r="538" s="15" customFormat="1">
      <c r="A538" s="15"/>
      <c r="B538" s="281"/>
      <c r="C538" s="282"/>
      <c r="D538" s="251" t="s">
        <v>169</v>
      </c>
      <c r="E538" s="283" t="s">
        <v>1</v>
      </c>
      <c r="F538" s="284" t="s">
        <v>234</v>
      </c>
      <c r="G538" s="282"/>
      <c r="H538" s="285">
        <v>9</v>
      </c>
      <c r="I538" s="286"/>
      <c r="J538" s="282"/>
      <c r="K538" s="282"/>
      <c r="L538" s="287"/>
      <c r="M538" s="288"/>
      <c r="N538" s="289"/>
      <c r="O538" s="289"/>
      <c r="P538" s="289"/>
      <c r="Q538" s="289"/>
      <c r="R538" s="289"/>
      <c r="S538" s="289"/>
      <c r="T538" s="290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91" t="s">
        <v>169</v>
      </c>
      <c r="AU538" s="291" t="s">
        <v>89</v>
      </c>
      <c r="AV538" s="15" t="s">
        <v>167</v>
      </c>
      <c r="AW538" s="15" t="s">
        <v>34</v>
      </c>
      <c r="AX538" s="15" t="s">
        <v>87</v>
      </c>
      <c r="AY538" s="291" t="s">
        <v>160</v>
      </c>
    </row>
    <row r="539" s="13" customFormat="1">
      <c r="A539" s="13"/>
      <c r="B539" s="249"/>
      <c r="C539" s="250"/>
      <c r="D539" s="251" t="s">
        <v>169</v>
      </c>
      <c r="E539" s="252" t="s">
        <v>1</v>
      </c>
      <c r="F539" s="253" t="s">
        <v>815</v>
      </c>
      <c r="G539" s="250"/>
      <c r="H539" s="252" t="s">
        <v>1</v>
      </c>
      <c r="I539" s="254"/>
      <c r="J539" s="250"/>
      <c r="K539" s="250"/>
      <c r="L539" s="255"/>
      <c r="M539" s="256"/>
      <c r="N539" s="257"/>
      <c r="O539" s="257"/>
      <c r="P539" s="257"/>
      <c r="Q539" s="257"/>
      <c r="R539" s="257"/>
      <c r="S539" s="257"/>
      <c r="T539" s="25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9" t="s">
        <v>169</v>
      </c>
      <c r="AU539" s="259" t="s">
        <v>89</v>
      </c>
      <c r="AV539" s="13" t="s">
        <v>87</v>
      </c>
      <c r="AW539" s="13" t="s">
        <v>34</v>
      </c>
      <c r="AX539" s="13" t="s">
        <v>79</v>
      </c>
      <c r="AY539" s="259" t="s">
        <v>160</v>
      </c>
    </row>
    <row r="540" s="13" customFormat="1">
      <c r="A540" s="13"/>
      <c r="B540" s="249"/>
      <c r="C540" s="250"/>
      <c r="D540" s="251" t="s">
        <v>169</v>
      </c>
      <c r="E540" s="252" t="s">
        <v>1</v>
      </c>
      <c r="F540" s="253" t="s">
        <v>816</v>
      </c>
      <c r="G540" s="250"/>
      <c r="H540" s="252" t="s">
        <v>1</v>
      </c>
      <c r="I540" s="254"/>
      <c r="J540" s="250"/>
      <c r="K540" s="250"/>
      <c r="L540" s="255"/>
      <c r="M540" s="256"/>
      <c r="N540" s="257"/>
      <c r="O540" s="257"/>
      <c r="P540" s="257"/>
      <c r="Q540" s="257"/>
      <c r="R540" s="257"/>
      <c r="S540" s="257"/>
      <c r="T540" s="25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9" t="s">
        <v>169</v>
      </c>
      <c r="AU540" s="259" t="s">
        <v>89</v>
      </c>
      <c r="AV540" s="13" t="s">
        <v>87</v>
      </c>
      <c r="AW540" s="13" t="s">
        <v>34</v>
      </c>
      <c r="AX540" s="13" t="s">
        <v>79</v>
      </c>
      <c r="AY540" s="259" t="s">
        <v>160</v>
      </c>
    </row>
    <row r="541" s="13" customFormat="1">
      <c r="A541" s="13"/>
      <c r="B541" s="249"/>
      <c r="C541" s="250"/>
      <c r="D541" s="251" t="s">
        <v>169</v>
      </c>
      <c r="E541" s="252" t="s">
        <v>1</v>
      </c>
      <c r="F541" s="253" t="s">
        <v>817</v>
      </c>
      <c r="G541" s="250"/>
      <c r="H541" s="252" t="s">
        <v>1</v>
      </c>
      <c r="I541" s="254"/>
      <c r="J541" s="250"/>
      <c r="K541" s="250"/>
      <c r="L541" s="255"/>
      <c r="M541" s="256"/>
      <c r="N541" s="257"/>
      <c r="O541" s="257"/>
      <c r="P541" s="257"/>
      <c r="Q541" s="257"/>
      <c r="R541" s="257"/>
      <c r="S541" s="257"/>
      <c r="T541" s="25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9" t="s">
        <v>169</v>
      </c>
      <c r="AU541" s="259" t="s">
        <v>89</v>
      </c>
      <c r="AV541" s="13" t="s">
        <v>87</v>
      </c>
      <c r="AW541" s="13" t="s">
        <v>34</v>
      </c>
      <c r="AX541" s="13" t="s">
        <v>79</v>
      </c>
      <c r="AY541" s="259" t="s">
        <v>160</v>
      </c>
    </row>
    <row r="542" s="2" customFormat="1" ht="16.5" customHeight="1">
      <c r="A542" s="39"/>
      <c r="B542" s="40"/>
      <c r="C542" s="236" t="s">
        <v>855</v>
      </c>
      <c r="D542" s="236" t="s">
        <v>162</v>
      </c>
      <c r="E542" s="237" t="s">
        <v>856</v>
      </c>
      <c r="F542" s="238" t="s">
        <v>857</v>
      </c>
      <c r="G542" s="239" t="s">
        <v>197</v>
      </c>
      <c r="H542" s="240">
        <v>0.042999999999999997</v>
      </c>
      <c r="I542" s="241"/>
      <c r="J542" s="242">
        <f>ROUND(I542*H542,2)</f>
        <v>0</v>
      </c>
      <c r="K542" s="238" t="s">
        <v>166</v>
      </c>
      <c r="L542" s="45"/>
      <c r="M542" s="243" t="s">
        <v>1</v>
      </c>
      <c r="N542" s="244" t="s">
        <v>44</v>
      </c>
      <c r="O542" s="92"/>
      <c r="P542" s="245">
        <f>O542*H542</f>
        <v>0</v>
      </c>
      <c r="Q542" s="245">
        <v>0</v>
      </c>
      <c r="R542" s="245">
        <f>Q542*H542</f>
        <v>0</v>
      </c>
      <c r="S542" s="245">
        <v>0</v>
      </c>
      <c r="T542" s="246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7" t="s">
        <v>249</v>
      </c>
      <c r="AT542" s="247" t="s">
        <v>162</v>
      </c>
      <c r="AU542" s="247" t="s">
        <v>89</v>
      </c>
      <c r="AY542" s="18" t="s">
        <v>160</v>
      </c>
      <c r="BE542" s="248">
        <f>IF(N542="základní",J542,0)</f>
        <v>0</v>
      </c>
      <c r="BF542" s="248">
        <f>IF(N542="snížená",J542,0)</f>
        <v>0</v>
      </c>
      <c r="BG542" s="248">
        <f>IF(N542="zákl. přenesená",J542,0)</f>
        <v>0</v>
      </c>
      <c r="BH542" s="248">
        <f>IF(N542="sníž. přenesená",J542,0)</f>
        <v>0</v>
      </c>
      <c r="BI542" s="248">
        <f>IF(N542="nulová",J542,0)</f>
        <v>0</v>
      </c>
      <c r="BJ542" s="18" t="s">
        <v>87</v>
      </c>
      <c r="BK542" s="248">
        <f>ROUND(I542*H542,2)</f>
        <v>0</v>
      </c>
      <c r="BL542" s="18" t="s">
        <v>249</v>
      </c>
      <c r="BM542" s="247" t="s">
        <v>858</v>
      </c>
    </row>
    <row r="543" s="12" customFormat="1" ht="22.8" customHeight="1">
      <c r="A543" s="12"/>
      <c r="B543" s="220"/>
      <c r="C543" s="221"/>
      <c r="D543" s="222" t="s">
        <v>78</v>
      </c>
      <c r="E543" s="234" t="s">
        <v>859</v>
      </c>
      <c r="F543" s="234" t="s">
        <v>860</v>
      </c>
      <c r="G543" s="221"/>
      <c r="H543" s="221"/>
      <c r="I543" s="224"/>
      <c r="J543" s="235">
        <f>BK543</f>
        <v>0</v>
      </c>
      <c r="K543" s="221"/>
      <c r="L543" s="226"/>
      <c r="M543" s="227"/>
      <c r="N543" s="228"/>
      <c r="O543" s="228"/>
      <c r="P543" s="229">
        <f>SUM(P544:P553)</f>
        <v>0</v>
      </c>
      <c r="Q543" s="228"/>
      <c r="R543" s="229">
        <f>SUM(R544:R553)</f>
        <v>1.2263500000000001</v>
      </c>
      <c r="S543" s="228"/>
      <c r="T543" s="230">
        <f>SUM(T544:T553)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31" t="s">
        <v>89</v>
      </c>
      <c r="AT543" s="232" t="s">
        <v>78</v>
      </c>
      <c r="AU543" s="232" t="s">
        <v>87</v>
      </c>
      <c r="AY543" s="231" t="s">
        <v>160</v>
      </c>
      <c r="BK543" s="233">
        <f>SUM(BK544:BK553)</f>
        <v>0</v>
      </c>
    </row>
    <row r="544" s="2" customFormat="1" ht="16.5" customHeight="1">
      <c r="A544" s="39"/>
      <c r="B544" s="40"/>
      <c r="C544" s="236" t="s">
        <v>861</v>
      </c>
      <c r="D544" s="236" t="s">
        <v>162</v>
      </c>
      <c r="E544" s="237" t="s">
        <v>862</v>
      </c>
      <c r="F544" s="238" t="s">
        <v>863</v>
      </c>
      <c r="G544" s="239" t="s">
        <v>563</v>
      </c>
      <c r="H544" s="240">
        <v>1</v>
      </c>
      <c r="I544" s="241"/>
      <c r="J544" s="242">
        <f>ROUND(I544*H544,2)</f>
        <v>0</v>
      </c>
      <c r="K544" s="238" t="s">
        <v>166</v>
      </c>
      <c r="L544" s="45"/>
      <c r="M544" s="243" t="s">
        <v>1</v>
      </c>
      <c r="N544" s="244" t="s">
        <v>44</v>
      </c>
      <c r="O544" s="92"/>
      <c r="P544" s="245">
        <f>O544*H544</f>
        <v>0</v>
      </c>
      <c r="Q544" s="245">
        <v>0</v>
      </c>
      <c r="R544" s="245">
        <f>Q544*H544</f>
        <v>0</v>
      </c>
      <c r="S544" s="245">
        <v>0</v>
      </c>
      <c r="T544" s="246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7" t="s">
        <v>249</v>
      </c>
      <c r="AT544" s="247" t="s">
        <v>162</v>
      </c>
      <c r="AU544" s="247" t="s">
        <v>89</v>
      </c>
      <c r="AY544" s="18" t="s">
        <v>160</v>
      </c>
      <c r="BE544" s="248">
        <f>IF(N544="základní",J544,0)</f>
        <v>0</v>
      </c>
      <c r="BF544" s="248">
        <f>IF(N544="snížená",J544,0)</f>
        <v>0</v>
      </c>
      <c r="BG544" s="248">
        <f>IF(N544="zákl. přenesená",J544,0)</f>
        <v>0</v>
      </c>
      <c r="BH544" s="248">
        <f>IF(N544="sníž. přenesená",J544,0)</f>
        <v>0</v>
      </c>
      <c r="BI544" s="248">
        <f>IF(N544="nulová",J544,0)</f>
        <v>0</v>
      </c>
      <c r="BJ544" s="18" t="s">
        <v>87</v>
      </c>
      <c r="BK544" s="248">
        <f>ROUND(I544*H544,2)</f>
        <v>0</v>
      </c>
      <c r="BL544" s="18" t="s">
        <v>249</v>
      </c>
      <c r="BM544" s="247" t="s">
        <v>864</v>
      </c>
    </row>
    <row r="545" s="2" customFormat="1" ht="16.5" customHeight="1">
      <c r="A545" s="39"/>
      <c r="B545" s="40"/>
      <c r="C545" s="271" t="s">
        <v>865</v>
      </c>
      <c r="D545" s="271" t="s">
        <v>208</v>
      </c>
      <c r="E545" s="272" t="s">
        <v>866</v>
      </c>
      <c r="F545" s="273" t="s">
        <v>867</v>
      </c>
      <c r="G545" s="274" t="s">
        <v>563</v>
      </c>
      <c r="H545" s="275">
        <v>1</v>
      </c>
      <c r="I545" s="276"/>
      <c r="J545" s="277">
        <f>ROUND(I545*H545,2)</f>
        <v>0</v>
      </c>
      <c r="K545" s="273" t="s">
        <v>166</v>
      </c>
      <c r="L545" s="278"/>
      <c r="M545" s="279" t="s">
        <v>1</v>
      </c>
      <c r="N545" s="280" t="s">
        <v>44</v>
      </c>
      <c r="O545" s="92"/>
      <c r="P545" s="245">
        <f>O545*H545</f>
        <v>0</v>
      </c>
      <c r="Q545" s="245">
        <v>0.00035</v>
      </c>
      <c r="R545" s="245">
        <f>Q545*H545</f>
        <v>0.00035</v>
      </c>
      <c r="S545" s="245">
        <v>0</v>
      </c>
      <c r="T545" s="246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7" t="s">
        <v>360</v>
      </c>
      <c r="AT545" s="247" t="s">
        <v>208</v>
      </c>
      <c r="AU545" s="247" t="s">
        <v>89</v>
      </c>
      <c r="AY545" s="18" t="s">
        <v>160</v>
      </c>
      <c r="BE545" s="248">
        <f>IF(N545="základní",J545,0)</f>
        <v>0</v>
      </c>
      <c r="BF545" s="248">
        <f>IF(N545="snížená",J545,0)</f>
        <v>0</v>
      </c>
      <c r="BG545" s="248">
        <f>IF(N545="zákl. přenesená",J545,0)</f>
        <v>0</v>
      </c>
      <c r="BH545" s="248">
        <f>IF(N545="sníž. přenesená",J545,0)</f>
        <v>0</v>
      </c>
      <c r="BI545" s="248">
        <f>IF(N545="nulová",J545,0)</f>
        <v>0</v>
      </c>
      <c r="BJ545" s="18" t="s">
        <v>87</v>
      </c>
      <c r="BK545" s="248">
        <f>ROUND(I545*H545,2)</f>
        <v>0</v>
      </c>
      <c r="BL545" s="18" t="s">
        <v>249</v>
      </c>
      <c r="BM545" s="247" t="s">
        <v>868</v>
      </c>
    </row>
    <row r="546" s="2" customFormat="1" ht="16.5" customHeight="1">
      <c r="A546" s="39"/>
      <c r="B546" s="40"/>
      <c r="C546" s="236" t="s">
        <v>869</v>
      </c>
      <c r="D546" s="236" t="s">
        <v>162</v>
      </c>
      <c r="E546" s="237" t="s">
        <v>870</v>
      </c>
      <c r="F546" s="238" t="s">
        <v>871</v>
      </c>
      <c r="G546" s="239" t="s">
        <v>219</v>
      </c>
      <c r="H546" s="240">
        <v>960</v>
      </c>
      <c r="I546" s="241"/>
      <c r="J546" s="242">
        <f>ROUND(I546*H546,2)</f>
        <v>0</v>
      </c>
      <c r="K546" s="238" t="s">
        <v>166</v>
      </c>
      <c r="L546" s="45"/>
      <c r="M546" s="243" t="s">
        <v>1</v>
      </c>
      <c r="N546" s="244" t="s">
        <v>44</v>
      </c>
      <c r="O546" s="92"/>
      <c r="P546" s="245">
        <f>O546*H546</f>
        <v>0</v>
      </c>
      <c r="Q546" s="245">
        <v>5.0000000000000002E-05</v>
      </c>
      <c r="R546" s="245">
        <f>Q546*H546</f>
        <v>0.048000000000000001</v>
      </c>
      <c r="S546" s="245">
        <v>0</v>
      </c>
      <c r="T546" s="246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7" t="s">
        <v>249</v>
      </c>
      <c r="AT546" s="247" t="s">
        <v>162</v>
      </c>
      <c r="AU546" s="247" t="s">
        <v>89</v>
      </c>
      <c r="AY546" s="18" t="s">
        <v>160</v>
      </c>
      <c r="BE546" s="248">
        <f>IF(N546="základní",J546,0)</f>
        <v>0</v>
      </c>
      <c r="BF546" s="248">
        <f>IF(N546="snížená",J546,0)</f>
        <v>0</v>
      </c>
      <c r="BG546" s="248">
        <f>IF(N546="zákl. přenesená",J546,0)</f>
        <v>0</v>
      </c>
      <c r="BH546" s="248">
        <f>IF(N546="sníž. přenesená",J546,0)</f>
        <v>0</v>
      </c>
      <c r="BI546" s="248">
        <f>IF(N546="nulová",J546,0)</f>
        <v>0</v>
      </c>
      <c r="BJ546" s="18" t="s">
        <v>87</v>
      </c>
      <c r="BK546" s="248">
        <f>ROUND(I546*H546,2)</f>
        <v>0</v>
      </c>
      <c r="BL546" s="18" t="s">
        <v>249</v>
      </c>
      <c r="BM546" s="247" t="s">
        <v>872</v>
      </c>
    </row>
    <row r="547" s="13" customFormat="1">
      <c r="A547" s="13"/>
      <c r="B547" s="249"/>
      <c r="C547" s="250"/>
      <c r="D547" s="251" t="s">
        <v>169</v>
      </c>
      <c r="E547" s="252" t="s">
        <v>1</v>
      </c>
      <c r="F547" s="253" t="s">
        <v>873</v>
      </c>
      <c r="G547" s="250"/>
      <c r="H547" s="252" t="s">
        <v>1</v>
      </c>
      <c r="I547" s="254"/>
      <c r="J547" s="250"/>
      <c r="K547" s="250"/>
      <c r="L547" s="255"/>
      <c r="M547" s="256"/>
      <c r="N547" s="257"/>
      <c r="O547" s="257"/>
      <c r="P547" s="257"/>
      <c r="Q547" s="257"/>
      <c r="R547" s="257"/>
      <c r="S547" s="257"/>
      <c r="T547" s="25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9" t="s">
        <v>169</v>
      </c>
      <c r="AU547" s="259" t="s">
        <v>89</v>
      </c>
      <c r="AV547" s="13" t="s">
        <v>87</v>
      </c>
      <c r="AW547" s="13" t="s">
        <v>34</v>
      </c>
      <c r="AX547" s="13" t="s">
        <v>79</v>
      </c>
      <c r="AY547" s="259" t="s">
        <v>160</v>
      </c>
    </row>
    <row r="548" s="13" customFormat="1">
      <c r="A548" s="13"/>
      <c r="B548" s="249"/>
      <c r="C548" s="250"/>
      <c r="D548" s="251" t="s">
        <v>169</v>
      </c>
      <c r="E548" s="252" t="s">
        <v>1</v>
      </c>
      <c r="F548" s="253" t="s">
        <v>874</v>
      </c>
      <c r="G548" s="250"/>
      <c r="H548" s="252" t="s">
        <v>1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9" t="s">
        <v>169</v>
      </c>
      <c r="AU548" s="259" t="s">
        <v>89</v>
      </c>
      <c r="AV548" s="13" t="s">
        <v>87</v>
      </c>
      <c r="AW548" s="13" t="s">
        <v>34</v>
      </c>
      <c r="AX548" s="13" t="s">
        <v>79</v>
      </c>
      <c r="AY548" s="259" t="s">
        <v>160</v>
      </c>
    </row>
    <row r="549" s="14" customFormat="1">
      <c r="A549" s="14"/>
      <c r="B549" s="260"/>
      <c r="C549" s="261"/>
      <c r="D549" s="251" t="s">
        <v>169</v>
      </c>
      <c r="E549" s="262" t="s">
        <v>1</v>
      </c>
      <c r="F549" s="263" t="s">
        <v>875</v>
      </c>
      <c r="G549" s="261"/>
      <c r="H549" s="264">
        <v>960</v>
      </c>
      <c r="I549" s="265"/>
      <c r="J549" s="261"/>
      <c r="K549" s="261"/>
      <c r="L549" s="266"/>
      <c r="M549" s="267"/>
      <c r="N549" s="268"/>
      <c r="O549" s="268"/>
      <c r="P549" s="268"/>
      <c r="Q549" s="268"/>
      <c r="R549" s="268"/>
      <c r="S549" s="268"/>
      <c r="T549" s="26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0" t="s">
        <v>169</v>
      </c>
      <c r="AU549" s="270" t="s">
        <v>89</v>
      </c>
      <c r="AV549" s="14" t="s">
        <v>89</v>
      </c>
      <c r="AW549" s="14" t="s">
        <v>34</v>
      </c>
      <c r="AX549" s="14" t="s">
        <v>87</v>
      </c>
      <c r="AY549" s="270" t="s">
        <v>160</v>
      </c>
    </row>
    <row r="550" s="2" customFormat="1" ht="16.5" customHeight="1">
      <c r="A550" s="39"/>
      <c r="B550" s="40"/>
      <c r="C550" s="271" t="s">
        <v>876</v>
      </c>
      <c r="D550" s="271" t="s">
        <v>208</v>
      </c>
      <c r="E550" s="272" t="s">
        <v>877</v>
      </c>
      <c r="F550" s="273" t="s">
        <v>878</v>
      </c>
      <c r="G550" s="274" t="s">
        <v>219</v>
      </c>
      <c r="H550" s="275">
        <v>960</v>
      </c>
      <c r="I550" s="276"/>
      <c r="J550" s="277">
        <f>ROUND(I550*H550,2)</f>
        <v>0</v>
      </c>
      <c r="K550" s="273" t="s">
        <v>1</v>
      </c>
      <c r="L550" s="278"/>
      <c r="M550" s="279" t="s">
        <v>1</v>
      </c>
      <c r="N550" s="280" t="s">
        <v>44</v>
      </c>
      <c r="O550" s="92"/>
      <c r="P550" s="245">
        <f>O550*H550</f>
        <v>0</v>
      </c>
      <c r="Q550" s="245">
        <v>0.001</v>
      </c>
      <c r="R550" s="245">
        <f>Q550*H550</f>
        <v>0.95999999999999996</v>
      </c>
      <c r="S550" s="245">
        <v>0</v>
      </c>
      <c r="T550" s="246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7" t="s">
        <v>360</v>
      </c>
      <c r="AT550" s="247" t="s">
        <v>208</v>
      </c>
      <c r="AU550" s="247" t="s">
        <v>89</v>
      </c>
      <c r="AY550" s="18" t="s">
        <v>160</v>
      </c>
      <c r="BE550" s="248">
        <f>IF(N550="základní",J550,0)</f>
        <v>0</v>
      </c>
      <c r="BF550" s="248">
        <f>IF(N550="snížená",J550,0)</f>
        <v>0</v>
      </c>
      <c r="BG550" s="248">
        <f>IF(N550="zákl. přenesená",J550,0)</f>
        <v>0</v>
      </c>
      <c r="BH550" s="248">
        <f>IF(N550="sníž. přenesená",J550,0)</f>
        <v>0</v>
      </c>
      <c r="BI550" s="248">
        <f>IF(N550="nulová",J550,0)</f>
        <v>0</v>
      </c>
      <c r="BJ550" s="18" t="s">
        <v>87</v>
      </c>
      <c r="BK550" s="248">
        <f>ROUND(I550*H550,2)</f>
        <v>0</v>
      </c>
      <c r="BL550" s="18" t="s">
        <v>249</v>
      </c>
      <c r="BM550" s="247" t="s">
        <v>879</v>
      </c>
    </row>
    <row r="551" s="2" customFormat="1" ht="24" customHeight="1">
      <c r="A551" s="39"/>
      <c r="B551" s="40"/>
      <c r="C551" s="236" t="s">
        <v>880</v>
      </c>
      <c r="D551" s="236" t="s">
        <v>162</v>
      </c>
      <c r="E551" s="237" t="s">
        <v>881</v>
      </c>
      <c r="F551" s="238" t="s">
        <v>882</v>
      </c>
      <c r="G551" s="239" t="s">
        <v>563</v>
      </c>
      <c r="H551" s="240">
        <v>1</v>
      </c>
      <c r="I551" s="241"/>
      <c r="J551" s="242">
        <f>ROUND(I551*H551,2)</f>
        <v>0</v>
      </c>
      <c r="K551" s="238" t="s">
        <v>1</v>
      </c>
      <c r="L551" s="45"/>
      <c r="M551" s="243" t="s">
        <v>1</v>
      </c>
      <c r="N551" s="244" t="s">
        <v>44</v>
      </c>
      <c r="O551" s="92"/>
      <c r="P551" s="245">
        <f>O551*H551</f>
        <v>0</v>
      </c>
      <c r="Q551" s="245">
        <v>0.183</v>
      </c>
      <c r="R551" s="245">
        <f>Q551*H551</f>
        <v>0.183</v>
      </c>
      <c r="S551" s="245">
        <v>0</v>
      </c>
      <c r="T551" s="246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47" t="s">
        <v>249</v>
      </c>
      <c r="AT551" s="247" t="s">
        <v>162</v>
      </c>
      <c r="AU551" s="247" t="s">
        <v>89</v>
      </c>
      <c r="AY551" s="18" t="s">
        <v>160</v>
      </c>
      <c r="BE551" s="248">
        <f>IF(N551="základní",J551,0)</f>
        <v>0</v>
      </c>
      <c r="BF551" s="248">
        <f>IF(N551="snížená",J551,0)</f>
        <v>0</v>
      </c>
      <c r="BG551" s="248">
        <f>IF(N551="zákl. přenesená",J551,0)</f>
        <v>0</v>
      </c>
      <c r="BH551" s="248">
        <f>IF(N551="sníž. přenesená",J551,0)</f>
        <v>0</v>
      </c>
      <c r="BI551" s="248">
        <f>IF(N551="nulová",J551,0)</f>
        <v>0</v>
      </c>
      <c r="BJ551" s="18" t="s">
        <v>87</v>
      </c>
      <c r="BK551" s="248">
        <f>ROUND(I551*H551,2)</f>
        <v>0</v>
      </c>
      <c r="BL551" s="18" t="s">
        <v>249</v>
      </c>
      <c r="BM551" s="247" t="s">
        <v>883</v>
      </c>
    </row>
    <row r="552" s="2" customFormat="1" ht="24" customHeight="1">
      <c r="A552" s="39"/>
      <c r="B552" s="40"/>
      <c r="C552" s="236" t="s">
        <v>884</v>
      </c>
      <c r="D552" s="236" t="s">
        <v>162</v>
      </c>
      <c r="E552" s="237" t="s">
        <v>885</v>
      </c>
      <c r="F552" s="238" t="s">
        <v>886</v>
      </c>
      <c r="G552" s="239" t="s">
        <v>563</v>
      </c>
      <c r="H552" s="240">
        <v>1</v>
      </c>
      <c r="I552" s="241"/>
      <c r="J552" s="242">
        <f>ROUND(I552*H552,2)</f>
        <v>0</v>
      </c>
      <c r="K552" s="238" t="s">
        <v>1</v>
      </c>
      <c r="L552" s="45"/>
      <c r="M552" s="243" t="s">
        <v>1</v>
      </c>
      <c r="N552" s="244" t="s">
        <v>44</v>
      </c>
      <c r="O552" s="92"/>
      <c r="P552" s="245">
        <f>O552*H552</f>
        <v>0</v>
      </c>
      <c r="Q552" s="245">
        <v>0.035000000000000003</v>
      </c>
      <c r="R552" s="245">
        <f>Q552*H552</f>
        <v>0.035000000000000003</v>
      </c>
      <c r="S552" s="245">
        <v>0</v>
      </c>
      <c r="T552" s="246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7" t="s">
        <v>249</v>
      </c>
      <c r="AT552" s="247" t="s">
        <v>162</v>
      </c>
      <c r="AU552" s="247" t="s">
        <v>89</v>
      </c>
      <c r="AY552" s="18" t="s">
        <v>160</v>
      </c>
      <c r="BE552" s="248">
        <f>IF(N552="základní",J552,0)</f>
        <v>0</v>
      </c>
      <c r="BF552" s="248">
        <f>IF(N552="snížená",J552,0)</f>
        <v>0</v>
      </c>
      <c r="BG552" s="248">
        <f>IF(N552="zákl. přenesená",J552,0)</f>
        <v>0</v>
      </c>
      <c r="BH552" s="248">
        <f>IF(N552="sníž. přenesená",J552,0)</f>
        <v>0</v>
      </c>
      <c r="BI552" s="248">
        <f>IF(N552="nulová",J552,0)</f>
        <v>0</v>
      </c>
      <c r="BJ552" s="18" t="s">
        <v>87</v>
      </c>
      <c r="BK552" s="248">
        <f>ROUND(I552*H552,2)</f>
        <v>0</v>
      </c>
      <c r="BL552" s="18" t="s">
        <v>249</v>
      </c>
      <c r="BM552" s="247" t="s">
        <v>887</v>
      </c>
    </row>
    <row r="553" s="2" customFormat="1" ht="16.5" customHeight="1">
      <c r="A553" s="39"/>
      <c r="B553" s="40"/>
      <c r="C553" s="236" t="s">
        <v>888</v>
      </c>
      <c r="D553" s="236" t="s">
        <v>162</v>
      </c>
      <c r="E553" s="237" t="s">
        <v>889</v>
      </c>
      <c r="F553" s="238" t="s">
        <v>890</v>
      </c>
      <c r="G553" s="239" t="s">
        <v>197</v>
      </c>
      <c r="H553" s="240">
        <v>1.226</v>
      </c>
      <c r="I553" s="241"/>
      <c r="J553" s="242">
        <f>ROUND(I553*H553,2)</f>
        <v>0</v>
      </c>
      <c r="K553" s="238" t="s">
        <v>166</v>
      </c>
      <c r="L553" s="45"/>
      <c r="M553" s="243" t="s">
        <v>1</v>
      </c>
      <c r="N553" s="244" t="s">
        <v>44</v>
      </c>
      <c r="O553" s="92"/>
      <c r="P553" s="245">
        <f>O553*H553</f>
        <v>0</v>
      </c>
      <c r="Q553" s="245">
        <v>0</v>
      </c>
      <c r="R553" s="245">
        <f>Q553*H553</f>
        <v>0</v>
      </c>
      <c r="S553" s="245">
        <v>0</v>
      </c>
      <c r="T553" s="246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7" t="s">
        <v>249</v>
      </c>
      <c r="AT553" s="247" t="s">
        <v>162</v>
      </c>
      <c r="AU553" s="247" t="s">
        <v>89</v>
      </c>
      <c r="AY553" s="18" t="s">
        <v>160</v>
      </c>
      <c r="BE553" s="248">
        <f>IF(N553="základní",J553,0)</f>
        <v>0</v>
      </c>
      <c r="BF553" s="248">
        <f>IF(N553="snížená",J553,0)</f>
        <v>0</v>
      </c>
      <c r="BG553" s="248">
        <f>IF(N553="zákl. přenesená",J553,0)</f>
        <v>0</v>
      </c>
      <c r="BH553" s="248">
        <f>IF(N553="sníž. přenesená",J553,0)</f>
        <v>0</v>
      </c>
      <c r="BI553" s="248">
        <f>IF(N553="nulová",J553,0)</f>
        <v>0</v>
      </c>
      <c r="BJ553" s="18" t="s">
        <v>87</v>
      </c>
      <c r="BK553" s="248">
        <f>ROUND(I553*H553,2)</f>
        <v>0</v>
      </c>
      <c r="BL553" s="18" t="s">
        <v>249</v>
      </c>
      <c r="BM553" s="247" t="s">
        <v>891</v>
      </c>
    </row>
    <row r="554" s="12" customFormat="1" ht="22.8" customHeight="1">
      <c r="A554" s="12"/>
      <c r="B554" s="220"/>
      <c r="C554" s="221"/>
      <c r="D554" s="222" t="s">
        <v>78</v>
      </c>
      <c r="E554" s="234" t="s">
        <v>892</v>
      </c>
      <c r="F554" s="234" t="s">
        <v>893</v>
      </c>
      <c r="G554" s="221"/>
      <c r="H554" s="221"/>
      <c r="I554" s="224"/>
      <c r="J554" s="235">
        <f>BK554</f>
        <v>0</v>
      </c>
      <c r="K554" s="221"/>
      <c r="L554" s="226"/>
      <c r="M554" s="227"/>
      <c r="N554" s="228"/>
      <c r="O554" s="228"/>
      <c r="P554" s="229">
        <f>SUM(P555:P577)</f>
        <v>0</v>
      </c>
      <c r="Q554" s="228"/>
      <c r="R554" s="229">
        <f>SUM(R555:R577)</f>
        <v>0.29725085000000001</v>
      </c>
      <c r="S554" s="228"/>
      <c r="T554" s="230">
        <f>SUM(T555:T577)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31" t="s">
        <v>89</v>
      </c>
      <c r="AT554" s="232" t="s">
        <v>78</v>
      </c>
      <c r="AU554" s="232" t="s">
        <v>87</v>
      </c>
      <c r="AY554" s="231" t="s">
        <v>160</v>
      </c>
      <c r="BK554" s="233">
        <f>SUM(BK555:BK577)</f>
        <v>0</v>
      </c>
    </row>
    <row r="555" s="2" customFormat="1" ht="16.5" customHeight="1">
      <c r="A555" s="39"/>
      <c r="B555" s="40"/>
      <c r="C555" s="236" t="s">
        <v>894</v>
      </c>
      <c r="D555" s="236" t="s">
        <v>162</v>
      </c>
      <c r="E555" s="237" t="s">
        <v>895</v>
      </c>
      <c r="F555" s="238" t="s">
        <v>896</v>
      </c>
      <c r="G555" s="239" t="s">
        <v>203</v>
      </c>
      <c r="H555" s="240">
        <v>13</v>
      </c>
      <c r="I555" s="241"/>
      <c r="J555" s="242">
        <f>ROUND(I555*H555,2)</f>
        <v>0</v>
      </c>
      <c r="K555" s="238" t="s">
        <v>166</v>
      </c>
      <c r="L555" s="45"/>
      <c r="M555" s="243" t="s">
        <v>1</v>
      </c>
      <c r="N555" s="244" t="s">
        <v>44</v>
      </c>
      <c r="O555" s="92"/>
      <c r="P555" s="245">
        <f>O555*H555</f>
        <v>0</v>
      </c>
      <c r="Q555" s="245">
        <v>0</v>
      </c>
      <c r="R555" s="245">
        <f>Q555*H555</f>
        <v>0</v>
      </c>
      <c r="S555" s="245">
        <v>0</v>
      </c>
      <c r="T555" s="246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47" t="s">
        <v>249</v>
      </c>
      <c r="AT555" s="247" t="s">
        <v>162</v>
      </c>
      <c r="AU555" s="247" t="s">
        <v>89</v>
      </c>
      <c r="AY555" s="18" t="s">
        <v>160</v>
      </c>
      <c r="BE555" s="248">
        <f>IF(N555="základní",J555,0)</f>
        <v>0</v>
      </c>
      <c r="BF555" s="248">
        <f>IF(N555="snížená",J555,0)</f>
        <v>0</v>
      </c>
      <c r="BG555" s="248">
        <f>IF(N555="zákl. přenesená",J555,0)</f>
        <v>0</v>
      </c>
      <c r="BH555" s="248">
        <f>IF(N555="sníž. přenesená",J555,0)</f>
        <v>0</v>
      </c>
      <c r="BI555" s="248">
        <f>IF(N555="nulová",J555,0)</f>
        <v>0</v>
      </c>
      <c r="BJ555" s="18" t="s">
        <v>87</v>
      </c>
      <c r="BK555" s="248">
        <f>ROUND(I555*H555,2)</f>
        <v>0</v>
      </c>
      <c r="BL555" s="18" t="s">
        <v>249</v>
      </c>
      <c r="BM555" s="247" t="s">
        <v>897</v>
      </c>
    </row>
    <row r="556" s="13" customFormat="1">
      <c r="A556" s="13"/>
      <c r="B556" s="249"/>
      <c r="C556" s="250"/>
      <c r="D556" s="251" t="s">
        <v>169</v>
      </c>
      <c r="E556" s="252" t="s">
        <v>1</v>
      </c>
      <c r="F556" s="253" t="s">
        <v>898</v>
      </c>
      <c r="G556" s="250"/>
      <c r="H556" s="252" t="s">
        <v>1</v>
      </c>
      <c r="I556" s="254"/>
      <c r="J556" s="250"/>
      <c r="K556" s="250"/>
      <c r="L556" s="255"/>
      <c r="M556" s="256"/>
      <c r="N556" s="257"/>
      <c r="O556" s="257"/>
      <c r="P556" s="257"/>
      <c r="Q556" s="257"/>
      <c r="R556" s="257"/>
      <c r="S556" s="257"/>
      <c r="T556" s="25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9" t="s">
        <v>169</v>
      </c>
      <c r="AU556" s="259" t="s">
        <v>89</v>
      </c>
      <c r="AV556" s="13" t="s">
        <v>87</v>
      </c>
      <c r="AW556" s="13" t="s">
        <v>34</v>
      </c>
      <c r="AX556" s="13" t="s">
        <v>79</v>
      </c>
      <c r="AY556" s="259" t="s">
        <v>160</v>
      </c>
    </row>
    <row r="557" s="14" customFormat="1">
      <c r="A557" s="14"/>
      <c r="B557" s="260"/>
      <c r="C557" s="261"/>
      <c r="D557" s="251" t="s">
        <v>169</v>
      </c>
      <c r="E557" s="262" t="s">
        <v>1</v>
      </c>
      <c r="F557" s="263" t="s">
        <v>235</v>
      </c>
      <c r="G557" s="261"/>
      <c r="H557" s="264">
        <v>13</v>
      </c>
      <c r="I557" s="265"/>
      <c r="J557" s="261"/>
      <c r="K557" s="261"/>
      <c r="L557" s="266"/>
      <c r="M557" s="267"/>
      <c r="N557" s="268"/>
      <c r="O557" s="268"/>
      <c r="P557" s="268"/>
      <c r="Q557" s="268"/>
      <c r="R557" s="268"/>
      <c r="S557" s="268"/>
      <c r="T557" s="26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0" t="s">
        <v>169</v>
      </c>
      <c r="AU557" s="270" t="s">
        <v>89</v>
      </c>
      <c r="AV557" s="14" t="s">
        <v>89</v>
      </c>
      <c r="AW557" s="14" t="s">
        <v>34</v>
      </c>
      <c r="AX557" s="14" t="s">
        <v>87</v>
      </c>
      <c r="AY557" s="270" t="s">
        <v>160</v>
      </c>
    </row>
    <row r="558" s="2" customFormat="1" ht="16.5" customHeight="1">
      <c r="A558" s="39"/>
      <c r="B558" s="40"/>
      <c r="C558" s="236" t="s">
        <v>899</v>
      </c>
      <c r="D558" s="236" t="s">
        <v>162</v>
      </c>
      <c r="E558" s="237" t="s">
        <v>900</v>
      </c>
      <c r="F558" s="238" t="s">
        <v>901</v>
      </c>
      <c r="G558" s="239" t="s">
        <v>203</v>
      </c>
      <c r="H558" s="240">
        <v>13</v>
      </c>
      <c r="I558" s="241"/>
      <c r="J558" s="242">
        <f>ROUND(I558*H558,2)</f>
        <v>0</v>
      </c>
      <c r="K558" s="238" t="s">
        <v>166</v>
      </c>
      <c r="L558" s="45"/>
      <c r="M558" s="243" t="s">
        <v>1</v>
      </c>
      <c r="N558" s="244" t="s">
        <v>44</v>
      </c>
      <c r="O558" s="92"/>
      <c r="P558" s="245">
        <f>O558*H558</f>
        <v>0</v>
      </c>
      <c r="Q558" s="245">
        <v>0.014999999999999999</v>
      </c>
      <c r="R558" s="245">
        <f>Q558*H558</f>
        <v>0.19500000000000001</v>
      </c>
      <c r="S558" s="245">
        <v>0</v>
      </c>
      <c r="T558" s="246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7" t="s">
        <v>249</v>
      </c>
      <c r="AT558" s="247" t="s">
        <v>162</v>
      </c>
      <c r="AU558" s="247" t="s">
        <v>89</v>
      </c>
      <c r="AY558" s="18" t="s">
        <v>160</v>
      </c>
      <c r="BE558" s="248">
        <f>IF(N558="základní",J558,0)</f>
        <v>0</v>
      </c>
      <c r="BF558" s="248">
        <f>IF(N558="snížená",J558,0)</f>
        <v>0</v>
      </c>
      <c r="BG558" s="248">
        <f>IF(N558="zákl. přenesená",J558,0)</f>
        <v>0</v>
      </c>
      <c r="BH558" s="248">
        <f>IF(N558="sníž. přenesená",J558,0)</f>
        <v>0</v>
      </c>
      <c r="BI558" s="248">
        <f>IF(N558="nulová",J558,0)</f>
        <v>0</v>
      </c>
      <c r="BJ558" s="18" t="s">
        <v>87</v>
      </c>
      <c r="BK558" s="248">
        <f>ROUND(I558*H558,2)</f>
        <v>0</v>
      </c>
      <c r="BL558" s="18" t="s">
        <v>249</v>
      </c>
      <c r="BM558" s="247" t="s">
        <v>902</v>
      </c>
    </row>
    <row r="559" s="13" customFormat="1">
      <c r="A559" s="13"/>
      <c r="B559" s="249"/>
      <c r="C559" s="250"/>
      <c r="D559" s="251" t="s">
        <v>169</v>
      </c>
      <c r="E559" s="252" t="s">
        <v>1</v>
      </c>
      <c r="F559" s="253" t="s">
        <v>898</v>
      </c>
      <c r="G559" s="250"/>
      <c r="H559" s="252" t="s">
        <v>1</v>
      </c>
      <c r="I559" s="254"/>
      <c r="J559" s="250"/>
      <c r="K559" s="250"/>
      <c r="L559" s="255"/>
      <c r="M559" s="256"/>
      <c r="N559" s="257"/>
      <c r="O559" s="257"/>
      <c r="P559" s="257"/>
      <c r="Q559" s="257"/>
      <c r="R559" s="257"/>
      <c r="S559" s="257"/>
      <c r="T559" s="25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9" t="s">
        <v>169</v>
      </c>
      <c r="AU559" s="259" t="s">
        <v>89</v>
      </c>
      <c r="AV559" s="13" t="s">
        <v>87</v>
      </c>
      <c r="AW559" s="13" t="s">
        <v>34</v>
      </c>
      <c r="AX559" s="13" t="s">
        <v>79</v>
      </c>
      <c r="AY559" s="259" t="s">
        <v>160</v>
      </c>
    </row>
    <row r="560" s="14" customFormat="1">
      <c r="A560" s="14"/>
      <c r="B560" s="260"/>
      <c r="C560" s="261"/>
      <c r="D560" s="251" t="s">
        <v>169</v>
      </c>
      <c r="E560" s="262" t="s">
        <v>1</v>
      </c>
      <c r="F560" s="263" t="s">
        <v>235</v>
      </c>
      <c r="G560" s="261"/>
      <c r="H560" s="264">
        <v>13</v>
      </c>
      <c r="I560" s="265"/>
      <c r="J560" s="261"/>
      <c r="K560" s="261"/>
      <c r="L560" s="266"/>
      <c r="M560" s="267"/>
      <c r="N560" s="268"/>
      <c r="O560" s="268"/>
      <c r="P560" s="268"/>
      <c r="Q560" s="268"/>
      <c r="R560" s="268"/>
      <c r="S560" s="268"/>
      <c r="T560" s="26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70" t="s">
        <v>169</v>
      </c>
      <c r="AU560" s="270" t="s">
        <v>89</v>
      </c>
      <c r="AV560" s="14" t="s">
        <v>89</v>
      </c>
      <c r="AW560" s="14" t="s">
        <v>34</v>
      </c>
      <c r="AX560" s="14" t="s">
        <v>87</v>
      </c>
      <c r="AY560" s="270" t="s">
        <v>160</v>
      </c>
    </row>
    <row r="561" s="2" customFormat="1" ht="16.5" customHeight="1">
      <c r="A561" s="39"/>
      <c r="B561" s="40"/>
      <c r="C561" s="236" t="s">
        <v>903</v>
      </c>
      <c r="D561" s="236" t="s">
        <v>162</v>
      </c>
      <c r="E561" s="237" t="s">
        <v>904</v>
      </c>
      <c r="F561" s="238" t="s">
        <v>905</v>
      </c>
      <c r="G561" s="239" t="s">
        <v>203</v>
      </c>
      <c r="H561" s="240">
        <v>27.149999999999999</v>
      </c>
      <c r="I561" s="241"/>
      <c r="J561" s="242">
        <f>ROUND(I561*H561,2)</f>
        <v>0</v>
      </c>
      <c r="K561" s="238" t="s">
        <v>166</v>
      </c>
      <c r="L561" s="45"/>
      <c r="M561" s="243" t="s">
        <v>1</v>
      </c>
      <c r="N561" s="244" t="s">
        <v>44</v>
      </c>
      <c r="O561" s="92"/>
      <c r="P561" s="245">
        <f>O561*H561</f>
        <v>0</v>
      </c>
      <c r="Q561" s="245">
        <v>0.00029999999999999997</v>
      </c>
      <c r="R561" s="245">
        <f>Q561*H561</f>
        <v>0.0081449999999999995</v>
      </c>
      <c r="S561" s="245">
        <v>0</v>
      </c>
      <c r="T561" s="246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7" t="s">
        <v>249</v>
      </c>
      <c r="AT561" s="247" t="s">
        <v>162</v>
      </c>
      <c r="AU561" s="247" t="s">
        <v>89</v>
      </c>
      <c r="AY561" s="18" t="s">
        <v>160</v>
      </c>
      <c r="BE561" s="248">
        <f>IF(N561="základní",J561,0)</f>
        <v>0</v>
      </c>
      <c r="BF561" s="248">
        <f>IF(N561="snížená",J561,0)</f>
        <v>0</v>
      </c>
      <c r="BG561" s="248">
        <f>IF(N561="zákl. přenesená",J561,0)</f>
        <v>0</v>
      </c>
      <c r="BH561" s="248">
        <f>IF(N561="sníž. přenesená",J561,0)</f>
        <v>0</v>
      </c>
      <c r="BI561" s="248">
        <f>IF(N561="nulová",J561,0)</f>
        <v>0</v>
      </c>
      <c r="BJ561" s="18" t="s">
        <v>87</v>
      </c>
      <c r="BK561" s="248">
        <f>ROUND(I561*H561,2)</f>
        <v>0</v>
      </c>
      <c r="BL561" s="18" t="s">
        <v>249</v>
      </c>
      <c r="BM561" s="247" t="s">
        <v>906</v>
      </c>
    </row>
    <row r="562" s="13" customFormat="1">
      <c r="A562" s="13"/>
      <c r="B562" s="249"/>
      <c r="C562" s="250"/>
      <c r="D562" s="251" t="s">
        <v>169</v>
      </c>
      <c r="E562" s="252" t="s">
        <v>1</v>
      </c>
      <c r="F562" s="253" t="s">
        <v>501</v>
      </c>
      <c r="G562" s="250"/>
      <c r="H562" s="252" t="s">
        <v>1</v>
      </c>
      <c r="I562" s="254"/>
      <c r="J562" s="250"/>
      <c r="K562" s="250"/>
      <c r="L562" s="255"/>
      <c r="M562" s="256"/>
      <c r="N562" s="257"/>
      <c r="O562" s="257"/>
      <c r="P562" s="257"/>
      <c r="Q562" s="257"/>
      <c r="R562" s="257"/>
      <c r="S562" s="257"/>
      <c r="T562" s="25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9" t="s">
        <v>169</v>
      </c>
      <c r="AU562" s="259" t="s">
        <v>89</v>
      </c>
      <c r="AV562" s="13" t="s">
        <v>87</v>
      </c>
      <c r="AW562" s="13" t="s">
        <v>34</v>
      </c>
      <c r="AX562" s="13" t="s">
        <v>79</v>
      </c>
      <c r="AY562" s="259" t="s">
        <v>160</v>
      </c>
    </row>
    <row r="563" s="14" customFormat="1">
      <c r="A563" s="14"/>
      <c r="B563" s="260"/>
      <c r="C563" s="261"/>
      <c r="D563" s="251" t="s">
        <v>169</v>
      </c>
      <c r="E563" s="262" t="s">
        <v>1</v>
      </c>
      <c r="F563" s="263" t="s">
        <v>907</v>
      </c>
      <c r="G563" s="261"/>
      <c r="H563" s="264">
        <v>14.15</v>
      </c>
      <c r="I563" s="265"/>
      <c r="J563" s="261"/>
      <c r="K563" s="261"/>
      <c r="L563" s="266"/>
      <c r="M563" s="267"/>
      <c r="N563" s="268"/>
      <c r="O563" s="268"/>
      <c r="P563" s="268"/>
      <c r="Q563" s="268"/>
      <c r="R563" s="268"/>
      <c r="S563" s="268"/>
      <c r="T563" s="26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0" t="s">
        <v>169</v>
      </c>
      <c r="AU563" s="270" t="s">
        <v>89</v>
      </c>
      <c r="AV563" s="14" t="s">
        <v>89</v>
      </c>
      <c r="AW563" s="14" t="s">
        <v>34</v>
      </c>
      <c r="AX563" s="14" t="s">
        <v>79</v>
      </c>
      <c r="AY563" s="270" t="s">
        <v>160</v>
      </c>
    </row>
    <row r="564" s="13" customFormat="1">
      <c r="A564" s="13"/>
      <c r="B564" s="249"/>
      <c r="C564" s="250"/>
      <c r="D564" s="251" t="s">
        <v>169</v>
      </c>
      <c r="E564" s="252" t="s">
        <v>1</v>
      </c>
      <c r="F564" s="253" t="s">
        <v>908</v>
      </c>
      <c r="G564" s="250"/>
      <c r="H564" s="252" t="s">
        <v>1</v>
      </c>
      <c r="I564" s="254"/>
      <c r="J564" s="250"/>
      <c r="K564" s="250"/>
      <c r="L564" s="255"/>
      <c r="M564" s="256"/>
      <c r="N564" s="257"/>
      <c r="O564" s="257"/>
      <c r="P564" s="257"/>
      <c r="Q564" s="257"/>
      <c r="R564" s="257"/>
      <c r="S564" s="257"/>
      <c r="T564" s="25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9" t="s">
        <v>169</v>
      </c>
      <c r="AU564" s="259" t="s">
        <v>89</v>
      </c>
      <c r="AV564" s="13" t="s">
        <v>87</v>
      </c>
      <c r="AW564" s="13" t="s">
        <v>34</v>
      </c>
      <c r="AX564" s="13" t="s">
        <v>79</v>
      </c>
      <c r="AY564" s="259" t="s">
        <v>160</v>
      </c>
    </row>
    <row r="565" s="14" customFormat="1">
      <c r="A565" s="14"/>
      <c r="B565" s="260"/>
      <c r="C565" s="261"/>
      <c r="D565" s="251" t="s">
        <v>169</v>
      </c>
      <c r="E565" s="262" t="s">
        <v>1</v>
      </c>
      <c r="F565" s="263" t="s">
        <v>235</v>
      </c>
      <c r="G565" s="261"/>
      <c r="H565" s="264">
        <v>13</v>
      </c>
      <c r="I565" s="265"/>
      <c r="J565" s="261"/>
      <c r="K565" s="261"/>
      <c r="L565" s="266"/>
      <c r="M565" s="267"/>
      <c r="N565" s="268"/>
      <c r="O565" s="268"/>
      <c r="P565" s="268"/>
      <c r="Q565" s="268"/>
      <c r="R565" s="268"/>
      <c r="S565" s="268"/>
      <c r="T565" s="26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70" t="s">
        <v>169</v>
      </c>
      <c r="AU565" s="270" t="s">
        <v>89</v>
      </c>
      <c r="AV565" s="14" t="s">
        <v>89</v>
      </c>
      <c r="AW565" s="14" t="s">
        <v>34</v>
      </c>
      <c r="AX565" s="14" t="s">
        <v>79</v>
      </c>
      <c r="AY565" s="270" t="s">
        <v>160</v>
      </c>
    </row>
    <row r="566" s="15" customFormat="1">
      <c r="A566" s="15"/>
      <c r="B566" s="281"/>
      <c r="C566" s="282"/>
      <c r="D566" s="251" t="s">
        <v>169</v>
      </c>
      <c r="E566" s="283" t="s">
        <v>1</v>
      </c>
      <c r="F566" s="284" t="s">
        <v>234</v>
      </c>
      <c r="G566" s="282"/>
      <c r="H566" s="285">
        <v>27.149999999999999</v>
      </c>
      <c r="I566" s="286"/>
      <c r="J566" s="282"/>
      <c r="K566" s="282"/>
      <c r="L566" s="287"/>
      <c r="M566" s="288"/>
      <c r="N566" s="289"/>
      <c r="O566" s="289"/>
      <c r="P566" s="289"/>
      <c r="Q566" s="289"/>
      <c r="R566" s="289"/>
      <c r="S566" s="289"/>
      <c r="T566" s="290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91" t="s">
        <v>169</v>
      </c>
      <c r="AU566" s="291" t="s">
        <v>89</v>
      </c>
      <c r="AV566" s="15" t="s">
        <v>167</v>
      </c>
      <c r="AW566" s="15" t="s">
        <v>34</v>
      </c>
      <c r="AX566" s="15" t="s">
        <v>87</v>
      </c>
      <c r="AY566" s="291" t="s">
        <v>160</v>
      </c>
    </row>
    <row r="567" s="2" customFormat="1" ht="16.5" customHeight="1">
      <c r="A567" s="39"/>
      <c r="B567" s="40"/>
      <c r="C567" s="236" t="s">
        <v>909</v>
      </c>
      <c r="D567" s="236" t="s">
        <v>162</v>
      </c>
      <c r="E567" s="237" t="s">
        <v>910</v>
      </c>
      <c r="F567" s="238" t="s">
        <v>911</v>
      </c>
      <c r="G567" s="239" t="s">
        <v>363</v>
      </c>
      <c r="H567" s="240">
        <v>34</v>
      </c>
      <c r="I567" s="241"/>
      <c r="J567" s="242">
        <f>ROUND(I567*H567,2)</f>
        <v>0</v>
      </c>
      <c r="K567" s="238" t="s">
        <v>166</v>
      </c>
      <c r="L567" s="45"/>
      <c r="M567" s="243" t="s">
        <v>1</v>
      </c>
      <c r="N567" s="244" t="s">
        <v>44</v>
      </c>
      <c r="O567" s="92"/>
      <c r="P567" s="245">
        <f>O567*H567</f>
        <v>0</v>
      </c>
      <c r="Q567" s="245">
        <v>3.0000000000000001E-05</v>
      </c>
      <c r="R567" s="245">
        <f>Q567*H567</f>
        <v>0.0010200000000000001</v>
      </c>
      <c r="S567" s="245">
        <v>0</v>
      </c>
      <c r="T567" s="246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47" t="s">
        <v>249</v>
      </c>
      <c r="AT567" s="247" t="s">
        <v>162</v>
      </c>
      <c r="AU567" s="247" t="s">
        <v>89</v>
      </c>
      <c r="AY567" s="18" t="s">
        <v>160</v>
      </c>
      <c r="BE567" s="248">
        <f>IF(N567="základní",J567,0)</f>
        <v>0</v>
      </c>
      <c r="BF567" s="248">
        <f>IF(N567="snížená",J567,0)</f>
        <v>0</v>
      </c>
      <c r="BG567" s="248">
        <f>IF(N567="zákl. přenesená",J567,0)</f>
        <v>0</v>
      </c>
      <c r="BH567" s="248">
        <f>IF(N567="sníž. přenesená",J567,0)</f>
        <v>0</v>
      </c>
      <c r="BI567" s="248">
        <f>IF(N567="nulová",J567,0)</f>
        <v>0</v>
      </c>
      <c r="BJ567" s="18" t="s">
        <v>87</v>
      </c>
      <c r="BK567" s="248">
        <f>ROUND(I567*H567,2)</f>
        <v>0</v>
      </c>
      <c r="BL567" s="18" t="s">
        <v>249</v>
      </c>
      <c r="BM567" s="247" t="s">
        <v>912</v>
      </c>
    </row>
    <row r="568" s="14" customFormat="1">
      <c r="A568" s="14"/>
      <c r="B568" s="260"/>
      <c r="C568" s="261"/>
      <c r="D568" s="251" t="s">
        <v>169</v>
      </c>
      <c r="E568" s="262" t="s">
        <v>1</v>
      </c>
      <c r="F568" s="263" t="s">
        <v>913</v>
      </c>
      <c r="G568" s="261"/>
      <c r="H568" s="264">
        <v>5.7999999999999998</v>
      </c>
      <c r="I568" s="265"/>
      <c r="J568" s="261"/>
      <c r="K568" s="261"/>
      <c r="L568" s="266"/>
      <c r="M568" s="267"/>
      <c r="N568" s="268"/>
      <c r="O568" s="268"/>
      <c r="P568" s="268"/>
      <c r="Q568" s="268"/>
      <c r="R568" s="268"/>
      <c r="S568" s="268"/>
      <c r="T568" s="26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70" t="s">
        <v>169</v>
      </c>
      <c r="AU568" s="270" t="s">
        <v>89</v>
      </c>
      <c r="AV568" s="14" t="s">
        <v>89</v>
      </c>
      <c r="AW568" s="14" t="s">
        <v>34</v>
      </c>
      <c r="AX568" s="14" t="s">
        <v>79</v>
      </c>
      <c r="AY568" s="270" t="s">
        <v>160</v>
      </c>
    </row>
    <row r="569" s="14" customFormat="1">
      <c r="A569" s="14"/>
      <c r="B569" s="260"/>
      <c r="C569" s="261"/>
      <c r="D569" s="251" t="s">
        <v>169</v>
      </c>
      <c r="E569" s="262" t="s">
        <v>1</v>
      </c>
      <c r="F569" s="263" t="s">
        <v>914</v>
      </c>
      <c r="G569" s="261"/>
      <c r="H569" s="264">
        <v>13.4</v>
      </c>
      <c r="I569" s="265"/>
      <c r="J569" s="261"/>
      <c r="K569" s="261"/>
      <c r="L569" s="266"/>
      <c r="M569" s="267"/>
      <c r="N569" s="268"/>
      <c r="O569" s="268"/>
      <c r="P569" s="268"/>
      <c r="Q569" s="268"/>
      <c r="R569" s="268"/>
      <c r="S569" s="268"/>
      <c r="T569" s="26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0" t="s">
        <v>169</v>
      </c>
      <c r="AU569" s="270" t="s">
        <v>89</v>
      </c>
      <c r="AV569" s="14" t="s">
        <v>89</v>
      </c>
      <c r="AW569" s="14" t="s">
        <v>34</v>
      </c>
      <c r="AX569" s="14" t="s">
        <v>79</v>
      </c>
      <c r="AY569" s="270" t="s">
        <v>160</v>
      </c>
    </row>
    <row r="570" s="14" customFormat="1">
      <c r="A570" s="14"/>
      <c r="B570" s="260"/>
      <c r="C570" s="261"/>
      <c r="D570" s="251" t="s">
        <v>169</v>
      </c>
      <c r="E570" s="262" t="s">
        <v>1</v>
      </c>
      <c r="F570" s="263" t="s">
        <v>915</v>
      </c>
      <c r="G570" s="261"/>
      <c r="H570" s="264">
        <v>14.800000000000001</v>
      </c>
      <c r="I570" s="265"/>
      <c r="J570" s="261"/>
      <c r="K570" s="261"/>
      <c r="L570" s="266"/>
      <c r="M570" s="267"/>
      <c r="N570" s="268"/>
      <c r="O570" s="268"/>
      <c r="P570" s="268"/>
      <c r="Q570" s="268"/>
      <c r="R570" s="268"/>
      <c r="S570" s="268"/>
      <c r="T570" s="26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70" t="s">
        <v>169</v>
      </c>
      <c r="AU570" s="270" t="s">
        <v>89</v>
      </c>
      <c r="AV570" s="14" t="s">
        <v>89</v>
      </c>
      <c r="AW570" s="14" t="s">
        <v>34</v>
      </c>
      <c r="AX570" s="14" t="s">
        <v>79</v>
      </c>
      <c r="AY570" s="270" t="s">
        <v>160</v>
      </c>
    </row>
    <row r="571" s="15" customFormat="1">
      <c r="A571" s="15"/>
      <c r="B571" s="281"/>
      <c r="C571" s="282"/>
      <c r="D571" s="251" t="s">
        <v>169</v>
      </c>
      <c r="E571" s="283" t="s">
        <v>1</v>
      </c>
      <c r="F571" s="284" t="s">
        <v>234</v>
      </c>
      <c r="G571" s="282"/>
      <c r="H571" s="285">
        <v>34</v>
      </c>
      <c r="I571" s="286"/>
      <c r="J571" s="282"/>
      <c r="K571" s="282"/>
      <c r="L571" s="287"/>
      <c r="M571" s="288"/>
      <c r="N571" s="289"/>
      <c r="O571" s="289"/>
      <c r="P571" s="289"/>
      <c r="Q571" s="289"/>
      <c r="R571" s="289"/>
      <c r="S571" s="289"/>
      <c r="T571" s="290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91" t="s">
        <v>169</v>
      </c>
      <c r="AU571" s="291" t="s">
        <v>89</v>
      </c>
      <c r="AV571" s="15" t="s">
        <v>167</v>
      </c>
      <c r="AW571" s="15" t="s">
        <v>34</v>
      </c>
      <c r="AX571" s="15" t="s">
        <v>87</v>
      </c>
      <c r="AY571" s="291" t="s">
        <v>160</v>
      </c>
    </row>
    <row r="572" s="2" customFormat="1" ht="16.5" customHeight="1">
      <c r="A572" s="39"/>
      <c r="B572" s="40"/>
      <c r="C572" s="271" t="s">
        <v>916</v>
      </c>
      <c r="D572" s="271" t="s">
        <v>208</v>
      </c>
      <c r="E572" s="272" t="s">
        <v>917</v>
      </c>
      <c r="F572" s="273" t="s">
        <v>918</v>
      </c>
      <c r="G572" s="274" t="s">
        <v>203</v>
      </c>
      <c r="H572" s="275">
        <v>33.604999999999997</v>
      </c>
      <c r="I572" s="276"/>
      <c r="J572" s="277">
        <f>ROUND(I572*H572,2)</f>
        <v>0</v>
      </c>
      <c r="K572" s="273" t="s">
        <v>166</v>
      </c>
      <c r="L572" s="278"/>
      <c r="M572" s="279" t="s">
        <v>1</v>
      </c>
      <c r="N572" s="280" t="s">
        <v>44</v>
      </c>
      <c r="O572" s="92"/>
      <c r="P572" s="245">
        <f>O572*H572</f>
        <v>0</v>
      </c>
      <c r="Q572" s="245">
        <v>0.0027699999999999999</v>
      </c>
      <c r="R572" s="245">
        <f>Q572*H572</f>
        <v>0.093085849999999984</v>
      </c>
      <c r="S572" s="245">
        <v>0</v>
      </c>
      <c r="T572" s="246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7" t="s">
        <v>360</v>
      </c>
      <c r="AT572" s="247" t="s">
        <v>208</v>
      </c>
      <c r="AU572" s="247" t="s">
        <v>89</v>
      </c>
      <c r="AY572" s="18" t="s">
        <v>160</v>
      </c>
      <c r="BE572" s="248">
        <f>IF(N572="základní",J572,0)</f>
        <v>0</v>
      </c>
      <c r="BF572" s="248">
        <f>IF(N572="snížená",J572,0)</f>
        <v>0</v>
      </c>
      <c r="BG572" s="248">
        <f>IF(N572="zákl. přenesená",J572,0)</f>
        <v>0</v>
      </c>
      <c r="BH572" s="248">
        <f>IF(N572="sníž. přenesená",J572,0)</f>
        <v>0</v>
      </c>
      <c r="BI572" s="248">
        <f>IF(N572="nulová",J572,0)</f>
        <v>0</v>
      </c>
      <c r="BJ572" s="18" t="s">
        <v>87</v>
      </c>
      <c r="BK572" s="248">
        <f>ROUND(I572*H572,2)</f>
        <v>0</v>
      </c>
      <c r="BL572" s="18" t="s">
        <v>249</v>
      </c>
      <c r="BM572" s="247" t="s">
        <v>919</v>
      </c>
    </row>
    <row r="573" s="14" customFormat="1">
      <c r="A573" s="14"/>
      <c r="B573" s="260"/>
      <c r="C573" s="261"/>
      <c r="D573" s="251" t="s">
        <v>169</v>
      </c>
      <c r="E573" s="262" t="s">
        <v>1</v>
      </c>
      <c r="F573" s="263" t="s">
        <v>920</v>
      </c>
      <c r="G573" s="261"/>
      <c r="H573" s="264">
        <v>33.604999999999997</v>
      </c>
      <c r="I573" s="265"/>
      <c r="J573" s="261"/>
      <c r="K573" s="261"/>
      <c r="L573" s="266"/>
      <c r="M573" s="267"/>
      <c r="N573" s="268"/>
      <c r="O573" s="268"/>
      <c r="P573" s="268"/>
      <c r="Q573" s="268"/>
      <c r="R573" s="268"/>
      <c r="S573" s="268"/>
      <c r="T573" s="26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0" t="s">
        <v>169</v>
      </c>
      <c r="AU573" s="270" t="s">
        <v>89</v>
      </c>
      <c r="AV573" s="14" t="s">
        <v>89</v>
      </c>
      <c r="AW573" s="14" t="s">
        <v>34</v>
      </c>
      <c r="AX573" s="14" t="s">
        <v>87</v>
      </c>
      <c r="AY573" s="270" t="s">
        <v>160</v>
      </c>
    </row>
    <row r="574" s="2" customFormat="1" ht="16.5" customHeight="1">
      <c r="A574" s="39"/>
      <c r="B574" s="40"/>
      <c r="C574" s="236" t="s">
        <v>921</v>
      </c>
      <c r="D574" s="236" t="s">
        <v>162</v>
      </c>
      <c r="E574" s="237" t="s">
        <v>922</v>
      </c>
      <c r="F574" s="238" t="s">
        <v>923</v>
      </c>
      <c r="G574" s="239" t="s">
        <v>363</v>
      </c>
      <c r="H574" s="240">
        <v>6.5499999999999998</v>
      </c>
      <c r="I574" s="241"/>
      <c r="J574" s="242">
        <f>ROUND(I574*H574,2)</f>
        <v>0</v>
      </c>
      <c r="K574" s="238" t="s">
        <v>166</v>
      </c>
      <c r="L574" s="45"/>
      <c r="M574" s="243" t="s">
        <v>1</v>
      </c>
      <c r="N574" s="244" t="s">
        <v>44</v>
      </c>
      <c r="O574" s="92"/>
      <c r="P574" s="245">
        <f>O574*H574</f>
        <v>0</v>
      </c>
      <c r="Q574" s="245">
        <v>0</v>
      </c>
      <c r="R574" s="245">
        <f>Q574*H574</f>
        <v>0</v>
      </c>
      <c r="S574" s="245">
        <v>0</v>
      </c>
      <c r="T574" s="246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7" t="s">
        <v>249</v>
      </c>
      <c r="AT574" s="247" t="s">
        <v>162</v>
      </c>
      <c r="AU574" s="247" t="s">
        <v>89</v>
      </c>
      <c r="AY574" s="18" t="s">
        <v>160</v>
      </c>
      <c r="BE574" s="248">
        <f>IF(N574="základní",J574,0)</f>
        <v>0</v>
      </c>
      <c r="BF574" s="248">
        <f>IF(N574="snížená",J574,0)</f>
        <v>0</v>
      </c>
      <c r="BG574" s="248">
        <f>IF(N574="zákl. přenesená",J574,0)</f>
        <v>0</v>
      </c>
      <c r="BH574" s="248">
        <f>IF(N574="sníž. přenesená",J574,0)</f>
        <v>0</v>
      </c>
      <c r="BI574" s="248">
        <f>IF(N574="nulová",J574,0)</f>
        <v>0</v>
      </c>
      <c r="BJ574" s="18" t="s">
        <v>87</v>
      </c>
      <c r="BK574" s="248">
        <f>ROUND(I574*H574,2)</f>
        <v>0</v>
      </c>
      <c r="BL574" s="18" t="s">
        <v>249</v>
      </c>
      <c r="BM574" s="247" t="s">
        <v>924</v>
      </c>
    </row>
    <row r="575" s="14" customFormat="1">
      <c r="A575" s="14"/>
      <c r="B575" s="260"/>
      <c r="C575" s="261"/>
      <c r="D575" s="251" t="s">
        <v>169</v>
      </c>
      <c r="E575" s="262" t="s">
        <v>1</v>
      </c>
      <c r="F575" s="263" t="s">
        <v>925</v>
      </c>
      <c r="G575" s="261"/>
      <c r="H575" s="264">
        <v>6.5499999999999998</v>
      </c>
      <c r="I575" s="265"/>
      <c r="J575" s="261"/>
      <c r="K575" s="261"/>
      <c r="L575" s="266"/>
      <c r="M575" s="267"/>
      <c r="N575" s="268"/>
      <c r="O575" s="268"/>
      <c r="P575" s="268"/>
      <c r="Q575" s="268"/>
      <c r="R575" s="268"/>
      <c r="S575" s="268"/>
      <c r="T575" s="26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70" t="s">
        <v>169</v>
      </c>
      <c r="AU575" s="270" t="s">
        <v>89</v>
      </c>
      <c r="AV575" s="14" t="s">
        <v>89</v>
      </c>
      <c r="AW575" s="14" t="s">
        <v>34</v>
      </c>
      <c r="AX575" s="14" t="s">
        <v>87</v>
      </c>
      <c r="AY575" s="270" t="s">
        <v>160</v>
      </c>
    </row>
    <row r="576" s="2" customFormat="1" ht="16.5" customHeight="1">
      <c r="A576" s="39"/>
      <c r="B576" s="40"/>
      <c r="C576" s="271" t="s">
        <v>926</v>
      </c>
      <c r="D576" s="271" t="s">
        <v>208</v>
      </c>
      <c r="E576" s="272" t="s">
        <v>927</v>
      </c>
      <c r="F576" s="273" t="s">
        <v>928</v>
      </c>
      <c r="G576" s="274" t="s">
        <v>363</v>
      </c>
      <c r="H576" s="275">
        <v>7</v>
      </c>
      <c r="I576" s="276"/>
      <c r="J576" s="277">
        <f>ROUND(I576*H576,2)</f>
        <v>0</v>
      </c>
      <c r="K576" s="273" t="s">
        <v>1</v>
      </c>
      <c r="L576" s="278"/>
      <c r="M576" s="279" t="s">
        <v>1</v>
      </c>
      <c r="N576" s="280" t="s">
        <v>44</v>
      </c>
      <c r="O576" s="92"/>
      <c r="P576" s="245">
        <f>O576*H576</f>
        <v>0</v>
      </c>
      <c r="Q576" s="245">
        <v>0</v>
      </c>
      <c r="R576" s="245">
        <f>Q576*H576</f>
        <v>0</v>
      </c>
      <c r="S576" s="245">
        <v>0</v>
      </c>
      <c r="T576" s="246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7" t="s">
        <v>360</v>
      </c>
      <c r="AT576" s="247" t="s">
        <v>208</v>
      </c>
      <c r="AU576" s="247" t="s">
        <v>89</v>
      </c>
      <c r="AY576" s="18" t="s">
        <v>160</v>
      </c>
      <c r="BE576" s="248">
        <f>IF(N576="základní",J576,0)</f>
        <v>0</v>
      </c>
      <c r="BF576" s="248">
        <f>IF(N576="snížená",J576,0)</f>
        <v>0</v>
      </c>
      <c r="BG576" s="248">
        <f>IF(N576="zákl. přenesená",J576,0)</f>
        <v>0</v>
      </c>
      <c r="BH576" s="248">
        <f>IF(N576="sníž. přenesená",J576,0)</f>
        <v>0</v>
      </c>
      <c r="BI576" s="248">
        <f>IF(N576="nulová",J576,0)</f>
        <v>0</v>
      </c>
      <c r="BJ576" s="18" t="s">
        <v>87</v>
      </c>
      <c r="BK576" s="248">
        <f>ROUND(I576*H576,2)</f>
        <v>0</v>
      </c>
      <c r="BL576" s="18" t="s">
        <v>249</v>
      </c>
      <c r="BM576" s="247" t="s">
        <v>929</v>
      </c>
    </row>
    <row r="577" s="2" customFormat="1" ht="16.5" customHeight="1">
      <c r="A577" s="39"/>
      <c r="B577" s="40"/>
      <c r="C577" s="236" t="s">
        <v>930</v>
      </c>
      <c r="D577" s="236" t="s">
        <v>162</v>
      </c>
      <c r="E577" s="237" t="s">
        <v>931</v>
      </c>
      <c r="F577" s="238" t="s">
        <v>932</v>
      </c>
      <c r="G577" s="239" t="s">
        <v>197</v>
      </c>
      <c r="H577" s="240">
        <v>0.29699999999999999</v>
      </c>
      <c r="I577" s="241"/>
      <c r="J577" s="242">
        <f>ROUND(I577*H577,2)</f>
        <v>0</v>
      </c>
      <c r="K577" s="238" t="s">
        <v>166</v>
      </c>
      <c r="L577" s="45"/>
      <c r="M577" s="243" t="s">
        <v>1</v>
      </c>
      <c r="N577" s="244" t="s">
        <v>44</v>
      </c>
      <c r="O577" s="92"/>
      <c r="P577" s="245">
        <f>O577*H577</f>
        <v>0</v>
      </c>
      <c r="Q577" s="245">
        <v>0</v>
      </c>
      <c r="R577" s="245">
        <f>Q577*H577</f>
        <v>0</v>
      </c>
      <c r="S577" s="245">
        <v>0</v>
      </c>
      <c r="T577" s="246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7" t="s">
        <v>249</v>
      </c>
      <c r="AT577" s="247" t="s">
        <v>162</v>
      </c>
      <c r="AU577" s="247" t="s">
        <v>89</v>
      </c>
      <c r="AY577" s="18" t="s">
        <v>160</v>
      </c>
      <c r="BE577" s="248">
        <f>IF(N577="základní",J577,0)</f>
        <v>0</v>
      </c>
      <c r="BF577" s="248">
        <f>IF(N577="snížená",J577,0)</f>
        <v>0</v>
      </c>
      <c r="BG577" s="248">
        <f>IF(N577="zákl. přenesená",J577,0)</f>
        <v>0</v>
      </c>
      <c r="BH577" s="248">
        <f>IF(N577="sníž. přenesená",J577,0)</f>
        <v>0</v>
      </c>
      <c r="BI577" s="248">
        <f>IF(N577="nulová",J577,0)</f>
        <v>0</v>
      </c>
      <c r="BJ577" s="18" t="s">
        <v>87</v>
      </c>
      <c r="BK577" s="248">
        <f>ROUND(I577*H577,2)</f>
        <v>0</v>
      </c>
      <c r="BL577" s="18" t="s">
        <v>249</v>
      </c>
      <c r="BM577" s="247" t="s">
        <v>933</v>
      </c>
    </row>
    <row r="578" s="12" customFormat="1" ht="22.8" customHeight="1">
      <c r="A578" s="12"/>
      <c r="B578" s="220"/>
      <c r="C578" s="221"/>
      <c r="D578" s="222" t="s">
        <v>78</v>
      </c>
      <c r="E578" s="234" t="s">
        <v>934</v>
      </c>
      <c r="F578" s="234" t="s">
        <v>935</v>
      </c>
      <c r="G578" s="221"/>
      <c r="H578" s="221"/>
      <c r="I578" s="224"/>
      <c r="J578" s="235">
        <f>BK578</f>
        <v>0</v>
      </c>
      <c r="K578" s="221"/>
      <c r="L578" s="226"/>
      <c r="M578" s="227"/>
      <c r="N578" s="228"/>
      <c r="O578" s="228"/>
      <c r="P578" s="229">
        <f>SUM(P579:P597)</f>
        <v>0</v>
      </c>
      <c r="Q578" s="228"/>
      <c r="R578" s="229">
        <f>SUM(R579:R597)</f>
        <v>0.029495400000000005</v>
      </c>
      <c r="S578" s="228"/>
      <c r="T578" s="230">
        <f>SUM(T579:T597)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31" t="s">
        <v>89</v>
      </c>
      <c r="AT578" s="232" t="s">
        <v>78</v>
      </c>
      <c r="AU578" s="232" t="s">
        <v>87</v>
      </c>
      <c r="AY578" s="231" t="s">
        <v>160</v>
      </c>
      <c r="BK578" s="233">
        <f>SUM(BK579:BK597)</f>
        <v>0</v>
      </c>
    </row>
    <row r="579" s="2" customFormat="1" ht="16.5" customHeight="1">
      <c r="A579" s="39"/>
      <c r="B579" s="40"/>
      <c r="C579" s="236" t="s">
        <v>936</v>
      </c>
      <c r="D579" s="236" t="s">
        <v>162</v>
      </c>
      <c r="E579" s="237" t="s">
        <v>937</v>
      </c>
      <c r="F579" s="238" t="s">
        <v>938</v>
      </c>
      <c r="G579" s="239" t="s">
        <v>203</v>
      </c>
      <c r="H579" s="240">
        <v>30.719999999999999</v>
      </c>
      <c r="I579" s="241"/>
      <c r="J579" s="242">
        <f>ROUND(I579*H579,2)</f>
        <v>0</v>
      </c>
      <c r="K579" s="238" t="s">
        <v>166</v>
      </c>
      <c r="L579" s="45"/>
      <c r="M579" s="243" t="s">
        <v>1</v>
      </c>
      <c r="N579" s="244" t="s">
        <v>44</v>
      </c>
      <c r="O579" s="92"/>
      <c r="P579" s="245">
        <f>O579*H579</f>
        <v>0</v>
      </c>
      <c r="Q579" s="245">
        <v>0.00017000000000000001</v>
      </c>
      <c r="R579" s="245">
        <f>Q579*H579</f>
        <v>0.0052224000000000003</v>
      </c>
      <c r="S579" s="245">
        <v>0</v>
      </c>
      <c r="T579" s="246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7" t="s">
        <v>249</v>
      </c>
      <c r="AT579" s="247" t="s">
        <v>162</v>
      </c>
      <c r="AU579" s="247" t="s">
        <v>89</v>
      </c>
      <c r="AY579" s="18" t="s">
        <v>160</v>
      </c>
      <c r="BE579" s="248">
        <f>IF(N579="základní",J579,0)</f>
        <v>0</v>
      </c>
      <c r="BF579" s="248">
        <f>IF(N579="snížená",J579,0)</f>
        <v>0</v>
      </c>
      <c r="BG579" s="248">
        <f>IF(N579="zákl. přenesená",J579,0)</f>
        <v>0</v>
      </c>
      <c r="BH579" s="248">
        <f>IF(N579="sníž. přenesená",J579,0)</f>
        <v>0</v>
      </c>
      <c r="BI579" s="248">
        <f>IF(N579="nulová",J579,0)</f>
        <v>0</v>
      </c>
      <c r="BJ579" s="18" t="s">
        <v>87</v>
      </c>
      <c r="BK579" s="248">
        <f>ROUND(I579*H579,2)</f>
        <v>0</v>
      </c>
      <c r="BL579" s="18" t="s">
        <v>249</v>
      </c>
      <c r="BM579" s="247" t="s">
        <v>939</v>
      </c>
    </row>
    <row r="580" s="13" customFormat="1">
      <c r="A580" s="13"/>
      <c r="B580" s="249"/>
      <c r="C580" s="250"/>
      <c r="D580" s="251" t="s">
        <v>169</v>
      </c>
      <c r="E580" s="252" t="s">
        <v>1</v>
      </c>
      <c r="F580" s="253" t="s">
        <v>940</v>
      </c>
      <c r="G580" s="250"/>
      <c r="H580" s="252" t="s">
        <v>1</v>
      </c>
      <c r="I580" s="254"/>
      <c r="J580" s="250"/>
      <c r="K580" s="250"/>
      <c r="L580" s="255"/>
      <c r="M580" s="256"/>
      <c r="N580" s="257"/>
      <c r="O580" s="257"/>
      <c r="P580" s="257"/>
      <c r="Q580" s="257"/>
      <c r="R580" s="257"/>
      <c r="S580" s="257"/>
      <c r="T580" s="25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9" t="s">
        <v>169</v>
      </c>
      <c r="AU580" s="259" t="s">
        <v>89</v>
      </c>
      <c r="AV580" s="13" t="s">
        <v>87</v>
      </c>
      <c r="AW580" s="13" t="s">
        <v>34</v>
      </c>
      <c r="AX580" s="13" t="s">
        <v>79</v>
      </c>
      <c r="AY580" s="259" t="s">
        <v>160</v>
      </c>
    </row>
    <row r="581" s="14" customFormat="1">
      <c r="A581" s="14"/>
      <c r="B581" s="260"/>
      <c r="C581" s="261"/>
      <c r="D581" s="251" t="s">
        <v>169</v>
      </c>
      <c r="E581" s="262" t="s">
        <v>1</v>
      </c>
      <c r="F581" s="263" t="s">
        <v>941</v>
      </c>
      <c r="G581" s="261"/>
      <c r="H581" s="264">
        <v>30.719999999999999</v>
      </c>
      <c r="I581" s="265"/>
      <c r="J581" s="261"/>
      <c r="K581" s="261"/>
      <c r="L581" s="266"/>
      <c r="M581" s="267"/>
      <c r="N581" s="268"/>
      <c r="O581" s="268"/>
      <c r="P581" s="268"/>
      <c r="Q581" s="268"/>
      <c r="R581" s="268"/>
      <c r="S581" s="268"/>
      <c r="T581" s="26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70" t="s">
        <v>169</v>
      </c>
      <c r="AU581" s="270" t="s">
        <v>89</v>
      </c>
      <c r="AV581" s="14" t="s">
        <v>89</v>
      </c>
      <c r="AW581" s="14" t="s">
        <v>34</v>
      </c>
      <c r="AX581" s="14" t="s">
        <v>87</v>
      </c>
      <c r="AY581" s="270" t="s">
        <v>160</v>
      </c>
    </row>
    <row r="582" s="2" customFormat="1" ht="16.5" customHeight="1">
      <c r="A582" s="39"/>
      <c r="B582" s="40"/>
      <c r="C582" s="236" t="s">
        <v>942</v>
      </c>
      <c r="D582" s="236" t="s">
        <v>162</v>
      </c>
      <c r="E582" s="237" t="s">
        <v>943</v>
      </c>
      <c r="F582" s="238" t="s">
        <v>944</v>
      </c>
      <c r="G582" s="239" t="s">
        <v>203</v>
      </c>
      <c r="H582" s="240">
        <v>89.900000000000006</v>
      </c>
      <c r="I582" s="241"/>
      <c r="J582" s="242">
        <f>ROUND(I582*H582,2)</f>
        <v>0</v>
      </c>
      <c r="K582" s="238" t="s">
        <v>166</v>
      </c>
      <c r="L582" s="45"/>
      <c r="M582" s="243" t="s">
        <v>1</v>
      </c>
      <c r="N582" s="244" t="s">
        <v>44</v>
      </c>
      <c r="O582" s="92"/>
      <c r="P582" s="245">
        <f>O582*H582</f>
        <v>0</v>
      </c>
      <c r="Q582" s="245">
        <v>0.00027</v>
      </c>
      <c r="R582" s="245">
        <f>Q582*H582</f>
        <v>0.024273000000000003</v>
      </c>
      <c r="S582" s="245">
        <v>0</v>
      </c>
      <c r="T582" s="246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7" t="s">
        <v>249</v>
      </c>
      <c r="AT582" s="247" t="s">
        <v>162</v>
      </c>
      <c r="AU582" s="247" t="s">
        <v>89</v>
      </c>
      <c r="AY582" s="18" t="s">
        <v>160</v>
      </c>
      <c r="BE582" s="248">
        <f>IF(N582="základní",J582,0)</f>
        <v>0</v>
      </c>
      <c r="BF582" s="248">
        <f>IF(N582="snížená",J582,0)</f>
        <v>0</v>
      </c>
      <c r="BG582" s="248">
        <f>IF(N582="zákl. přenesená",J582,0)</f>
        <v>0</v>
      </c>
      <c r="BH582" s="248">
        <f>IF(N582="sníž. přenesená",J582,0)</f>
        <v>0</v>
      </c>
      <c r="BI582" s="248">
        <f>IF(N582="nulová",J582,0)</f>
        <v>0</v>
      </c>
      <c r="BJ582" s="18" t="s">
        <v>87</v>
      </c>
      <c r="BK582" s="248">
        <f>ROUND(I582*H582,2)</f>
        <v>0</v>
      </c>
      <c r="BL582" s="18" t="s">
        <v>249</v>
      </c>
      <c r="BM582" s="247" t="s">
        <v>945</v>
      </c>
    </row>
    <row r="583" s="13" customFormat="1">
      <c r="A583" s="13"/>
      <c r="B583" s="249"/>
      <c r="C583" s="250"/>
      <c r="D583" s="251" t="s">
        <v>169</v>
      </c>
      <c r="E583" s="252" t="s">
        <v>1</v>
      </c>
      <c r="F583" s="253" t="s">
        <v>239</v>
      </c>
      <c r="G583" s="250"/>
      <c r="H583" s="252" t="s">
        <v>1</v>
      </c>
      <c r="I583" s="254"/>
      <c r="J583" s="250"/>
      <c r="K583" s="250"/>
      <c r="L583" s="255"/>
      <c r="M583" s="256"/>
      <c r="N583" s="257"/>
      <c r="O583" s="257"/>
      <c r="P583" s="257"/>
      <c r="Q583" s="257"/>
      <c r="R583" s="257"/>
      <c r="S583" s="257"/>
      <c r="T583" s="25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9" t="s">
        <v>169</v>
      </c>
      <c r="AU583" s="259" t="s">
        <v>89</v>
      </c>
      <c r="AV583" s="13" t="s">
        <v>87</v>
      </c>
      <c r="AW583" s="13" t="s">
        <v>34</v>
      </c>
      <c r="AX583" s="13" t="s">
        <v>79</v>
      </c>
      <c r="AY583" s="259" t="s">
        <v>160</v>
      </c>
    </row>
    <row r="584" s="14" customFormat="1">
      <c r="A584" s="14"/>
      <c r="B584" s="260"/>
      <c r="C584" s="261"/>
      <c r="D584" s="251" t="s">
        <v>169</v>
      </c>
      <c r="E584" s="262" t="s">
        <v>1</v>
      </c>
      <c r="F584" s="263" t="s">
        <v>946</v>
      </c>
      <c r="G584" s="261"/>
      <c r="H584" s="264">
        <v>3.1200000000000001</v>
      </c>
      <c r="I584" s="265"/>
      <c r="J584" s="261"/>
      <c r="K584" s="261"/>
      <c r="L584" s="266"/>
      <c r="M584" s="267"/>
      <c r="N584" s="268"/>
      <c r="O584" s="268"/>
      <c r="P584" s="268"/>
      <c r="Q584" s="268"/>
      <c r="R584" s="268"/>
      <c r="S584" s="268"/>
      <c r="T584" s="26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70" t="s">
        <v>169</v>
      </c>
      <c r="AU584" s="270" t="s">
        <v>89</v>
      </c>
      <c r="AV584" s="14" t="s">
        <v>89</v>
      </c>
      <c r="AW584" s="14" t="s">
        <v>34</v>
      </c>
      <c r="AX584" s="14" t="s">
        <v>79</v>
      </c>
      <c r="AY584" s="270" t="s">
        <v>160</v>
      </c>
    </row>
    <row r="585" s="13" customFormat="1">
      <c r="A585" s="13"/>
      <c r="B585" s="249"/>
      <c r="C585" s="250"/>
      <c r="D585" s="251" t="s">
        <v>169</v>
      </c>
      <c r="E585" s="252" t="s">
        <v>1</v>
      </c>
      <c r="F585" s="253" t="s">
        <v>947</v>
      </c>
      <c r="G585" s="250"/>
      <c r="H585" s="252" t="s">
        <v>1</v>
      </c>
      <c r="I585" s="254"/>
      <c r="J585" s="250"/>
      <c r="K585" s="250"/>
      <c r="L585" s="255"/>
      <c r="M585" s="256"/>
      <c r="N585" s="257"/>
      <c r="O585" s="257"/>
      <c r="P585" s="257"/>
      <c r="Q585" s="257"/>
      <c r="R585" s="257"/>
      <c r="S585" s="257"/>
      <c r="T585" s="25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9" t="s">
        <v>169</v>
      </c>
      <c r="AU585" s="259" t="s">
        <v>89</v>
      </c>
      <c r="AV585" s="13" t="s">
        <v>87</v>
      </c>
      <c r="AW585" s="13" t="s">
        <v>34</v>
      </c>
      <c r="AX585" s="13" t="s">
        <v>79</v>
      </c>
      <c r="AY585" s="259" t="s">
        <v>160</v>
      </c>
    </row>
    <row r="586" s="14" customFormat="1">
      <c r="A586" s="14"/>
      <c r="B586" s="260"/>
      <c r="C586" s="261"/>
      <c r="D586" s="251" t="s">
        <v>169</v>
      </c>
      <c r="E586" s="262" t="s">
        <v>1</v>
      </c>
      <c r="F586" s="263" t="s">
        <v>948</v>
      </c>
      <c r="G586" s="261"/>
      <c r="H586" s="264">
        <v>2.5600000000000001</v>
      </c>
      <c r="I586" s="265"/>
      <c r="J586" s="261"/>
      <c r="K586" s="261"/>
      <c r="L586" s="266"/>
      <c r="M586" s="267"/>
      <c r="N586" s="268"/>
      <c r="O586" s="268"/>
      <c r="P586" s="268"/>
      <c r="Q586" s="268"/>
      <c r="R586" s="268"/>
      <c r="S586" s="268"/>
      <c r="T586" s="26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70" t="s">
        <v>169</v>
      </c>
      <c r="AU586" s="270" t="s">
        <v>89</v>
      </c>
      <c r="AV586" s="14" t="s">
        <v>89</v>
      </c>
      <c r="AW586" s="14" t="s">
        <v>34</v>
      </c>
      <c r="AX586" s="14" t="s">
        <v>79</v>
      </c>
      <c r="AY586" s="270" t="s">
        <v>160</v>
      </c>
    </row>
    <row r="587" s="13" customFormat="1">
      <c r="A587" s="13"/>
      <c r="B587" s="249"/>
      <c r="C587" s="250"/>
      <c r="D587" s="251" t="s">
        <v>169</v>
      </c>
      <c r="E587" s="252" t="s">
        <v>1</v>
      </c>
      <c r="F587" s="253" t="s">
        <v>949</v>
      </c>
      <c r="G587" s="250"/>
      <c r="H587" s="252" t="s">
        <v>1</v>
      </c>
      <c r="I587" s="254"/>
      <c r="J587" s="250"/>
      <c r="K587" s="250"/>
      <c r="L587" s="255"/>
      <c r="M587" s="256"/>
      <c r="N587" s="257"/>
      <c r="O587" s="257"/>
      <c r="P587" s="257"/>
      <c r="Q587" s="257"/>
      <c r="R587" s="257"/>
      <c r="S587" s="257"/>
      <c r="T587" s="25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9" t="s">
        <v>169</v>
      </c>
      <c r="AU587" s="259" t="s">
        <v>89</v>
      </c>
      <c r="AV587" s="13" t="s">
        <v>87</v>
      </c>
      <c r="AW587" s="13" t="s">
        <v>34</v>
      </c>
      <c r="AX587" s="13" t="s">
        <v>79</v>
      </c>
      <c r="AY587" s="259" t="s">
        <v>160</v>
      </c>
    </row>
    <row r="588" s="14" customFormat="1">
      <c r="A588" s="14"/>
      <c r="B588" s="260"/>
      <c r="C588" s="261"/>
      <c r="D588" s="251" t="s">
        <v>169</v>
      </c>
      <c r="E588" s="262" t="s">
        <v>1</v>
      </c>
      <c r="F588" s="263" t="s">
        <v>950</v>
      </c>
      <c r="G588" s="261"/>
      <c r="H588" s="264">
        <v>69.579999999999998</v>
      </c>
      <c r="I588" s="265"/>
      <c r="J588" s="261"/>
      <c r="K588" s="261"/>
      <c r="L588" s="266"/>
      <c r="M588" s="267"/>
      <c r="N588" s="268"/>
      <c r="O588" s="268"/>
      <c r="P588" s="268"/>
      <c r="Q588" s="268"/>
      <c r="R588" s="268"/>
      <c r="S588" s="268"/>
      <c r="T588" s="26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70" t="s">
        <v>169</v>
      </c>
      <c r="AU588" s="270" t="s">
        <v>89</v>
      </c>
      <c r="AV588" s="14" t="s">
        <v>89</v>
      </c>
      <c r="AW588" s="14" t="s">
        <v>34</v>
      </c>
      <c r="AX588" s="14" t="s">
        <v>79</v>
      </c>
      <c r="AY588" s="270" t="s">
        <v>160</v>
      </c>
    </row>
    <row r="589" s="14" customFormat="1">
      <c r="A589" s="14"/>
      <c r="B589" s="260"/>
      <c r="C589" s="261"/>
      <c r="D589" s="251" t="s">
        <v>169</v>
      </c>
      <c r="E589" s="262" t="s">
        <v>1</v>
      </c>
      <c r="F589" s="263" t="s">
        <v>951</v>
      </c>
      <c r="G589" s="261"/>
      <c r="H589" s="264">
        <v>11.52</v>
      </c>
      <c r="I589" s="265"/>
      <c r="J589" s="261"/>
      <c r="K589" s="261"/>
      <c r="L589" s="266"/>
      <c r="M589" s="267"/>
      <c r="N589" s="268"/>
      <c r="O589" s="268"/>
      <c r="P589" s="268"/>
      <c r="Q589" s="268"/>
      <c r="R589" s="268"/>
      <c r="S589" s="268"/>
      <c r="T589" s="26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70" t="s">
        <v>169</v>
      </c>
      <c r="AU589" s="270" t="s">
        <v>89</v>
      </c>
      <c r="AV589" s="14" t="s">
        <v>89</v>
      </c>
      <c r="AW589" s="14" t="s">
        <v>34</v>
      </c>
      <c r="AX589" s="14" t="s">
        <v>79</v>
      </c>
      <c r="AY589" s="270" t="s">
        <v>160</v>
      </c>
    </row>
    <row r="590" s="13" customFormat="1">
      <c r="A590" s="13"/>
      <c r="B590" s="249"/>
      <c r="C590" s="250"/>
      <c r="D590" s="251" t="s">
        <v>169</v>
      </c>
      <c r="E590" s="252" t="s">
        <v>1</v>
      </c>
      <c r="F590" s="253" t="s">
        <v>952</v>
      </c>
      <c r="G590" s="250"/>
      <c r="H590" s="252" t="s">
        <v>1</v>
      </c>
      <c r="I590" s="254"/>
      <c r="J590" s="250"/>
      <c r="K590" s="250"/>
      <c r="L590" s="255"/>
      <c r="M590" s="256"/>
      <c r="N590" s="257"/>
      <c r="O590" s="257"/>
      <c r="P590" s="257"/>
      <c r="Q590" s="257"/>
      <c r="R590" s="257"/>
      <c r="S590" s="257"/>
      <c r="T590" s="25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9" t="s">
        <v>169</v>
      </c>
      <c r="AU590" s="259" t="s">
        <v>89</v>
      </c>
      <c r="AV590" s="13" t="s">
        <v>87</v>
      </c>
      <c r="AW590" s="13" t="s">
        <v>34</v>
      </c>
      <c r="AX590" s="13" t="s">
        <v>79</v>
      </c>
      <c r="AY590" s="259" t="s">
        <v>160</v>
      </c>
    </row>
    <row r="591" s="14" customFormat="1">
      <c r="A591" s="14"/>
      <c r="B591" s="260"/>
      <c r="C591" s="261"/>
      <c r="D591" s="251" t="s">
        <v>169</v>
      </c>
      <c r="E591" s="262" t="s">
        <v>1</v>
      </c>
      <c r="F591" s="263" t="s">
        <v>953</v>
      </c>
      <c r="G591" s="261"/>
      <c r="H591" s="264">
        <v>3.1200000000000001</v>
      </c>
      <c r="I591" s="265"/>
      <c r="J591" s="261"/>
      <c r="K591" s="261"/>
      <c r="L591" s="266"/>
      <c r="M591" s="267"/>
      <c r="N591" s="268"/>
      <c r="O591" s="268"/>
      <c r="P591" s="268"/>
      <c r="Q591" s="268"/>
      <c r="R591" s="268"/>
      <c r="S591" s="268"/>
      <c r="T591" s="26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70" t="s">
        <v>169</v>
      </c>
      <c r="AU591" s="270" t="s">
        <v>89</v>
      </c>
      <c r="AV591" s="14" t="s">
        <v>89</v>
      </c>
      <c r="AW591" s="14" t="s">
        <v>34</v>
      </c>
      <c r="AX591" s="14" t="s">
        <v>79</v>
      </c>
      <c r="AY591" s="270" t="s">
        <v>160</v>
      </c>
    </row>
    <row r="592" s="15" customFormat="1">
      <c r="A592" s="15"/>
      <c r="B592" s="281"/>
      <c r="C592" s="282"/>
      <c r="D592" s="251" t="s">
        <v>169</v>
      </c>
      <c r="E592" s="283" t="s">
        <v>1</v>
      </c>
      <c r="F592" s="284" t="s">
        <v>234</v>
      </c>
      <c r="G592" s="282"/>
      <c r="H592" s="285">
        <v>89.900000000000006</v>
      </c>
      <c r="I592" s="286"/>
      <c r="J592" s="282"/>
      <c r="K592" s="282"/>
      <c r="L592" s="287"/>
      <c r="M592" s="288"/>
      <c r="N592" s="289"/>
      <c r="O592" s="289"/>
      <c r="P592" s="289"/>
      <c r="Q592" s="289"/>
      <c r="R592" s="289"/>
      <c r="S592" s="289"/>
      <c r="T592" s="290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91" t="s">
        <v>169</v>
      </c>
      <c r="AU592" s="291" t="s">
        <v>89</v>
      </c>
      <c r="AV592" s="15" t="s">
        <v>167</v>
      </c>
      <c r="AW592" s="15" t="s">
        <v>34</v>
      </c>
      <c r="AX592" s="15" t="s">
        <v>87</v>
      </c>
      <c r="AY592" s="291" t="s">
        <v>160</v>
      </c>
    </row>
    <row r="593" s="2" customFormat="1" ht="16.5" customHeight="1">
      <c r="A593" s="39"/>
      <c r="B593" s="40"/>
      <c r="C593" s="236" t="s">
        <v>954</v>
      </c>
      <c r="D593" s="236" t="s">
        <v>162</v>
      </c>
      <c r="E593" s="237" t="s">
        <v>955</v>
      </c>
      <c r="F593" s="238" t="s">
        <v>956</v>
      </c>
      <c r="G593" s="239" t="s">
        <v>203</v>
      </c>
      <c r="H593" s="240">
        <v>18.48</v>
      </c>
      <c r="I593" s="241"/>
      <c r="J593" s="242">
        <f>ROUND(I593*H593,2)</f>
        <v>0</v>
      </c>
      <c r="K593" s="238" t="s">
        <v>1</v>
      </c>
      <c r="L593" s="45"/>
      <c r="M593" s="243" t="s">
        <v>1</v>
      </c>
      <c r="N593" s="244" t="s">
        <v>44</v>
      </c>
      <c r="O593" s="92"/>
      <c r="P593" s="245">
        <f>O593*H593</f>
        <v>0</v>
      </c>
      <c r="Q593" s="245">
        <v>0</v>
      </c>
      <c r="R593" s="245">
        <f>Q593*H593</f>
        <v>0</v>
      </c>
      <c r="S593" s="245">
        <v>0</v>
      </c>
      <c r="T593" s="246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7" t="s">
        <v>249</v>
      </c>
      <c r="AT593" s="247" t="s">
        <v>162</v>
      </c>
      <c r="AU593" s="247" t="s">
        <v>89</v>
      </c>
      <c r="AY593" s="18" t="s">
        <v>160</v>
      </c>
      <c r="BE593" s="248">
        <f>IF(N593="základní",J593,0)</f>
        <v>0</v>
      </c>
      <c r="BF593" s="248">
        <f>IF(N593="snížená",J593,0)</f>
        <v>0</v>
      </c>
      <c r="BG593" s="248">
        <f>IF(N593="zákl. přenesená",J593,0)</f>
        <v>0</v>
      </c>
      <c r="BH593" s="248">
        <f>IF(N593="sníž. přenesená",J593,0)</f>
        <v>0</v>
      </c>
      <c r="BI593" s="248">
        <f>IF(N593="nulová",J593,0)</f>
        <v>0</v>
      </c>
      <c r="BJ593" s="18" t="s">
        <v>87</v>
      </c>
      <c r="BK593" s="248">
        <f>ROUND(I593*H593,2)</f>
        <v>0</v>
      </c>
      <c r="BL593" s="18" t="s">
        <v>249</v>
      </c>
      <c r="BM593" s="247" t="s">
        <v>957</v>
      </c>
    </row>
    <row r="594" s="14" customFormat="1">
      <c r="A594" s="14"/>
      <c r="B594" s="260"/>
      <c r="C594" s="261"/>
      <c r="D594" s="251" t="s">
        <v>169</v>
      </c>
      <c r="E594" s="262" t="s">
        <v>1</v>
      </c>
      <c r="F594" s="263" t="s">
        <v>958</v>
      </c>
      <c r="G594" s="261"/>
      <c r="H594" s="264">
        <v>2.52</v>
      </c>
      <c r="I594" s="265"/>
      <c r="J594" s="261"/>
      <c r="K594" s="261"/>
      <c r="L594" s="266"/>
      <c r="M594" s="267"/>
      <c r="N594" s="268"/>
      <c r="O594" s="268"/>
      <c r="P594" s="268"/>
      <c r="Q594" s="268"/>
      <c r="R594" s="268"/>
      <c r="S594" s="268"/>
      <c r="T594" s="26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70" t="s">
        <v>169</v>
      </c>
      <c r="AU594" s="270" t="s">
        <v>89</v>
      </c>
      <c r="AV594" s="14" t="s">
        <v>89</v>
      </c>
      <c r="AW594" s="14" t="s">
        <v>34</v>
      </c>
      <c r="AX594" s="14" t="s">
        <v>79</v>
      </c>
      <c r="AY594" s="270" t="s">
        <v>160</v>
      </c>
    </row>
    <row r="595" s="14" customFormat="1">
      <c r="A595" s="14"/>
      <c r="B595" s="260"/>
      <c r="C595" s="261"/>
      <c r="D595" s="251" t="s">
        <v>169</v>
      </c>
      <c r="E595" s="262" t="s">
        <v>1</v>
      </c>
      <c r="F595" s="263" t="s">
        <v>959</v>
      </c>
      <c r="G595" s="261"/>
      <c r="H595" s="264">
        <v>9.2400000000000002</v>
      </c>
      <c r="I595" s="265"/>
      <c r="J595" s="261"/>
      <c r="K595" s="261"/>
      <c r="L595" s="266"/>
      <c r="M595" s="267"/>
      <c r="N595" s="268"/>
      <c r="O595" s="268"/>
      <c r="P595" s="268"/>
      <c r="Q595" s="268"/>
      <c r="R595" s="268"/>
      <c r="S595" s="268"/>
      <c r="T595" s="26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0" t="s">
        <v>169</v>
      </c>
      <c r="AU595" s="270" t="s">
        <v>89</v>
      </c>
      <c r="AV595" s="14" t="s">
        <v>89</v>
      </c>
      <c r="AW595" s="14" t="s">
        <v>34</v>
      </c>
      <c r="AX595" s="14" t="s">
        <v>79</v>
      </c>
      <c r="AY595" s="270" t="s">
        <v>160</v>
      </c>
    </row>
    <row r="596" s="14" customFormat="1">
      <c r="A596" s="14"/>
      <c r="B596" s="260"/>
      <c r="C596" s="261"/>
      <c r="D596" s="251" t="s">
        <v>169</v>
      </c>
      <c r="E596" s="262" t="s">
        <v>1</v>
      </c>
      <c r="F596" s="263" t="s">
        <v>960</v>
      </c>
      <c r="G596" s="261"/>
      <c r="H596" s="264">
        <v>6.7199999999999998</v>
      </c>
      <c r="I596" s="265"/>
      <c r="J596" s="261"/>
      <c r="K596" s="261"/>
      <c r="L596" s="266"/>
      <c r="M596" s="267"/>
      <c r="N596" s="268"/>
      <c r="O596" s="268"/>
      <c r="P596" s="268"/>
      <c r="Q596" s="268"/>
      <c r="R596" s="268"/>
      <c r="S596" s="268"/>
      <c r="T596" s="26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70" t="s">
        <v>169</v>
      </c>
      <c r="AU596" s="270" t="s">
        <v>89</v>
      </c>
      <c r="AV596" s="14" t="s">
        <v>89</v>
      </c>
      <c r="AW596" s="14" t="s">
        <v>34</v>
      </c>
      <c r="AX596" s="14" t="s">
        <v>79</v>
      </c>
      <c r="AY596" s="270" t="s">
        <v>160</v>
      </c>
    </row>
    <row r="597" s="15" customFormat="1">
      <c r="A597" s="15"/>
      <c r="B597" s="281"/>
      <c r="C597" s="282"/>
      <c r="D597" s="251" t="s">
        <v>169</v>
      </c>
      <c r="E597" s="283" t="s">
        <v>1</v>
      </c>
      <c r="F597" s="284" t="s">
        <v>234</v>
      </c>
      <c r="G597" s="282"/>
      <c r="H597" s="285">
        <v>18.48</v>
      </c>
      <c r="I597" s="286"/>
      <c r="J597" s="282"/>
      <c r="K597" s="282"/>
      <c r="L597" s="287"/>
      <c r="M597" s="288"/>
      <c r="N597" s="289"/>
      <c r="O597" s="289"/>
      <c r="P597" s="289"/>
      <c r="Q597" s="289"/>
      <c r="R597" s="289"/>
      <c r="S597" s="289"/>
      <c r="T597" s="290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91" t="s">
        <v>169</v>
      </c>
      <c r="AU597" s="291" t="s">
        <v>89</v>
      </c>
      <c r="AV597" s="15" t="s">
        <v>167</v>
      </c>
      <c r="AW597" s="15" t="s">
        <v>34</v>
      </c>
      <c r="AX597" s="15" t="s">
        <v>87</v>
      </c>
      <c r="AY597" s="291" t="s">
        <v>160</v>
      </c>
    </row>
    <row r="598" s="12" customFormat="1" ht="22.8" customHeight="1">
      <c r="A598" s="12"/>
      <c r="B598" s="220"/>
      <c r="C598" s="221"/>
      <c r="D598" s="222" t="s">
        <v>78</v>
      </c>
      <c r="E598" s="234" t="s">
        <v>961</v>
      </c>
      <c r="F598" s="234" t="s">
        <v>962</v>
      </c>
      <c r="G598" s="221"/>
      <c r="H598" s="221"/>
      <c r="I598" s="224"/>
      <c r="J598" s="235">
        <f>BK598</f>
        <v>0</v>
      </c>
      <c r="K598" s="221"/>
      <c r="L598" s="226"/>
      <c r="M598" s="227"/>
      <c r="N598" s="228"/>
      <c r="O598" s="228"/>
      <c r="P598" s="229">
        <f>SUM(P599:P605)</f>
        <v>0</v>
      </c>
      <c r="Q598" s="228"/>
      <c r="R598" s="229">
        <f>SUM(R599:R605)</f>
        <v>0.06291999999999999</v>
      </c>
      <c r="S598" s="228"/>
      <c r="T598" s="230">
        <f>SUM(T599:T605)</f>
        <v>0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231" t="s">
        <v>89</v>
      </c>
      <c r="AT598" s="232" t="s">
        <v>78</v>
      </c>
      <c r="AU598" s="232" t="s">
        <v>87</v>
      </c>
      <c r="AY598" s="231" t="s">
        <v>160</v>
      </c>
      <c r="BK598" s="233">
        <f>SUM(BK599:BK605)</f>
        <v>0</v>
      </c>
    </row>
    <row r="599" s="2" customFormat="1" ht="16.5" customHeight="1">
      <c r="A599" s="39"/>
      <c r="B599" s="40"/>
      <c r="C599" s="236" t="s">
        <v>963</v>
      </c>
      <c r="D599" s="236" t="s">
        <v>162</v>
      </c>
      <c r="E599" s="237" t="s">
        <v>964</v>
      </c>
      <c r="F599" s="238" t="s">
        <v>965</v>
      </c>
      <c r="G599" s="239" t="s">
        <v>203</v>
      </c>
      <c r="H599" s="240">
        <v>242</v>
      </c>
      <c r="I599" s="241"/>
      <c r="J599" s="242">
        <f>ROUND(I599*H599,2)</f>
        <v>0</v>
      </c>
      <c r="K599" s="238" t="s">
        <v>166</v>
      </c>
      <c r="L599" s="45"/>
      <c r="M599" s="243" t="s">
        <v>1</v>
      </c>
      <c r="N599" s="244" t="s">
        <v>44</v>
      </c>
      <c r="O599" s="92"/>
      <c r="P599" s="245">
        <f>O599*H599</f>
        <v>0</v>
      </c>
      <c r="Q599" s="245">
        <v>0.00025999999999999998</v>
      </c>
      <c r="R599" s="245">
        <f>Q599*H599</f>
        <v>0.06291999999999999</v>
      </c>
      <c r="S599" s="245">
        <v>0</v>
      </c>
      <c r="T599" s="246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7" t="s">
        <v>249</v>
      </c>
      <c r="AT599" s="247" t="s">
        <v>162</v>
      </c>
      <c r="AU599" s="247" t="s">
        <v>89</v>
      </c>
      <c r="AY599" s="18" t="s">
        <v>160</v>
      </c>
      <c r="BE599" s="248">
        <f>IF(N599="základní",J599,0)</f>
        <v>0</v>
      </c>
      <c r="BF599" s="248">
        <f>IF(N599="snížená",J599,0)</f>
        <v>0</v>
      </c>
      <c r="BG599" s="248">
        <f>IF(N599="zákl. přenesená",J599,0)</f>
        <v>0</v>
      </c>
      <c r="BH599" s="248">
        <f>IF(N599="sníž. přenesená",J599,0)</f>
        <v>0</v>
      </c>
      <c r="BI599" s="248">
        <f>IF(N599="nulová",J599,0)</f>
        <v>0</v>
      </c>
      <c r="BJ599" s="18" t="s">
        <v>87</v>
      </c>
      <c r="BK599" s="248">
        <f>ROUND(I599*H599,2)</f>
        <v>0</v>
      </c>
      <c r="BL599" s="18" t="s">
        <v>249</v>
      </c>
      <c r="BM599" s="247" t="s">
        <v>966</v>
      </c>
    </row>
    <row r="600" s="13" customFormat="1">
      <c r="A600" s="13"/>
      <c r="B600" s="249"/>
      <c r="C600" s="250"/>
      <c r="D600" s="251" t="s">
        <v>169</v>
      </c>
      <c r="E600" s="252" t="s">
        <v>1</v>
      </c>
      <c r="F600" s="253" t="s">
        <v>967</v>
      </c>
      <c r="G600" s="250"/>
      <c r="H600" s="252" t="s">
        <v>1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9" t="s">
        <v>169</v>
      </c>
      <c r="AU600" s="259" t="s">
        <v>89</v>
      </c>
      <c r="AV600" s="13" t="s">
        <v>87</v>
      </c>
      <c r="AW600" s="13" t="s">
        <v>34</v>
      </c>
      <c r="AX600" s="13" t="s">
        <v>79</v>
      </c>
      <c r="AY600" s="259" t="s">
        <v>160</v>
      </c>
    </row>
    <row r="601" s="14" customFormat="1">
      <c r="A601" s="14"/>
      <c r="B601" s="260"/>
      <c r="C601" s="261"/>
      <c r="D601" s="251" t="s">
        <v>169</v>
      </c>
      <c r="E601" s="262" t="s">
        <v>1</v>
      </c>
      <c r="F601" s="263" t="s">
        <v>543</v>
      </c>
      <c r="G601" s="261"/>
      <c r="H601" s="264">
        <v>25.52</v>
      </c>
      <c r="I601" s="265"/>
      <c r="J601" s="261"/>
      <c r="K601" s="261"/>
      <c r="L601" s="266"/>
      <c r="M601" s="267"/>
      <c r="N601" s="268"/>
      <c r="O601" s="268"/>
      <c r="P601" s="268"/>
      <c r="Q601" s="268"/>
      <c r="R601" s="268"/>
      <c r="S601" s="268"/>
      <c r="T601" s="26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70" t="s">
        <v>169</v>
      </c>
      <c r="AU601" s="270" t="s">
        <v>89</v>
      </c>
      <c r="AV601" s="14" t="s">
        <v>89</v>
      </c>
      <c r="AW601" s="14" t="s">
        <v>34</v>
      </c>
      <c r="AX601" s="14" t="s">
        <v>79</v>
      </c>
      <c r="AY601" s="270" t="s">
        <v>160</v>
      </c>
    </row>
    <row r="602" s="14" customFormat="1">
      <c r="A602" s="14"/>
      <c r="B602" s="260"/>
      <c r="C602" s="261"/>
      <c r="D602" s="251" t="s">
        <v>169</v>
      </c>
      <c r="E602" s="262" t="s">
        <v>1</v>
      </c>
      <c r="F602" s="263" t="s">
        <v>968</v>
      </c>
      <c r="G602" s="261"/>
      <c r="H602" s="264">
        <v>49.979999999999997</v>
      </c>
      <c r="I602" s="265"/>
      <c r="J602" s="261"/>
      <c r="K602" s="261"/>
      <c r="L602" s="266"/>
      <c r="M602" s="267"/>
      <c r="N602" s="268"/>
      <c r="O602" s="268"/>
      <c r="P602" s="268"/>
      <c r="Q602" s="268"/>
      <c r="R602" s="268"/>
      <c r="S602" s="268"/>
      <c r="T602" s="26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70" t="s">
        <v>169</v>
      </c>
      <c r="AU602" s="270" t="s">
        <v>89</v>
      </c>
      <c r="AV602" s="14" t="s">
        <v>89</v>
      </c>
      <c r="AW602" s="14" t="s">
        <v>34</v>
      </c>
      <c r="AX602" s="14" t="s">
        <v>79</v>
      </c>
      <c r="AY602" s="270" t="s">
        <v>160</v>
      </c>
    </row>
    <row r="603" s="13" customFormat="1">
      <c r="A603" s="13"/>
      <c r="B603" s="249"/>
      <c r="C603" s="250"/>
      <c r="D603" s="251" t="s">
        <v>169</v>
      </c>
      <c r="E603" s="252" t="s">
        <v>1</v>
      </c>
      <c r="F603" s="253" t="s">
        <v>969</v>
      </c>
      <c r="G603" s="250"/>
      <c r="H603" s="252" t="s">
        <v>1</v>
      </c>
      <c r="I603" s="254"/>
      <c r="J603" s="250"/>
      <c r="K603" s="250"/>
      <c r="L603" s="255"/>
      <c r="M603" s="256"/>
      <c r="N603" s="257"/>
      <c r="O603" s="257"/>
      <c r="P603" s="257"/>
      <c r="Q603" s="257"/>
      <c r="R603" s="257"/>
      <c r="S603" s="257"/>
      <c r="T603" s="25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9" t="s">
        <v>169</v>
      </c>
      <c r="AU603" s="259" t="s">
        <v>89</v>
      </c>
      <c r="AV603" s="13" t="s">
        <v>87</v>
      </c>
      <c r="AW603" s="13" t="s">
        <v>34</v>
      </c>
      <c r="AX603" s="13" t="s">
        <v>79</v>
      </c>
      <c r="AY603" s="259" t="s">
        <v>160</v>
      </c>
    </row>
    <row r="604" s="14" customFormat="1">
      <c r="A604" s="14"/>
      <c r="B604" s="260"/>
      <c r="C604" s="261"/>
      <c r="D604" s="251" t="s">
        <v>169</v>
      </c>
      <c r="E604" s="262" t="s">
        <v>1</v>
      </c>
      <c r="F604" s="263" t="s">
        <v>970</v>
      </c>
      <c r="G604" s="261"/>
      <c r="H604" s="264">
        <v>166.5</v>
      </c>
      <c r="I604" s="265"/>
      <c r="J604" s="261"/>
      <c r="K604" s="261"/>
      <c r="L604" s="266"/>
      <c r="M604" s="267"/>
      <c r="N604" s="268"/>
      <c r="O604" s="268"/>
      <c r="P604" s="268"/>
      <c r="Q604" s="268"/>
      <c r="R604" s="268"/>
      <c r="S604" s="268"/>
      <c r="T604" s="26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70" t="s">
        <v>169</v>
      </c>
      <c r="AU604" s="270" t="s">
        <v>89</v>
      </c>
      <c r="AV604" s="14" t="s">
        <v>89</v>
      </c>
      <c r="AW604" s="14" t="s">
        <v>34</v>
      </c>
      <c r="AX604" s="14" t="s">
        <v>79</v>
      </c>
      <c r="AY604" s="270" t="s">
        <v>160</v>
      </c>
    </row>
    <row r="605" s="15" customFormat="1">
      <c r="A605" s="15"/>
      <c r="B605" s="281"/>
      <c r="C605" s="282"/>
      <c r="D605" s="251" t="s">
        <v>169</v>
      </c>
      <c r="E605" s="283" t="s">
        <v>1</v>
      </c>
      <c r="F605" s="284" t="s">
        <v>234</v>
      </c>
      <c r="G605" s="282"/>
      <c r="H605" s="285">
        <v>242</v>
      </c>
      <c r="I605" s="286"/>
      <c r="J605" s="282"/>
      <c r="K605" s="282"/>
      <c r="L605" s="287"/>
      <c r="M605" s="288"/>
      <c r="N605" s="289"/>
      <c r="O605" s="289"/>
      <c r="P605" s="289"/>
      <c r="Q605" s="289"/>
      <c r="R605" s="289"/>
      <c r="S605" s="289"/>
      <c r="T605" s="290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91" t="s">
        <v>169</v>
      </c>
      <c r="AU605" s="291" t="s">
        <v>89</v>
      </c>
      <c r="AV605" s="15" t="s">
        <v>167</v>
      </c>
      <c r="AW605" s="15" t="s">
        <v>34</v>
      </c>
      <c r="AX605" s="15" t="s">
        <v>87</v>
      </c>
      <c r="AY605" s="291" t="s">
        <v>160</v>
      </c>
    </row>
    <row r="606" s="12" customFormat="1" ht="22.8" customHeight="1">
      <c r="A606" s="12"/>
      <c r="B606" s="220"/>
      <c r="C606" s="221"/>
      <c r="D606" s="222" t="s">
        <v>78</v>
      </c>
      <c r="E606" s="234" t="s">
        <v>971</v>
      </c>
      <c r="F606" s="234" t="s">
        <v>972</v>
      </c>
      <c r="G606" s="221"/>
      <c r="H606" s="221"/>
      <c r="I606" s="224"/>
      <c r="J606" s="235">
        <f>BK606</f>
        <v>0</v>
      </c>
      <c r="K606" s="221"/>
      <c r="L606" s="226"/>
      <c r="M606" s="227"/>
      <c r="N606" s="228"/>
      <c r="O606" s="228"/>
      <c r="P606" s="229">
        <f>SUM(P607:P636)</f>
        <v>0</v>
      </c>
      <c r="Q606" s="228"/>
      <c r="R606" s="229">
        <f>SUM(R607:R636)</f>
        <v>0</v>
      </c>
      <c r="S606" s="228"/>
      <c r="T606" s="230">
        <f>SUM(T607:T636)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31" t="s">
        <v>89</v>
      </c>
      <c r="AT606" s="232" t="s">
        <v>78</v>
      </c>
      <c r="AU606" s="232" t="s">
        <v>87</v>
      </c>
      <c r="AY606" s="231" t="s">
        <v>160</v>
      </c>
      <c r="BK606" s="233">
        <f>SUM(BK607:BK636)</f>
        <v>0</v>
      </c>
    </row>
    <row r="607" s="2" customFormat="1" ht="36" customHeight="1">
      <c r="A607" s="39"/>
      <c r="B607" s="40"/>
      <c r="C607" s="236" t="s">
        <v>973</v>
      </c>
      <c r="D607" s="236" t="s">
        <v>162</v>
      </c>
      <c r="E607" s="237" t="s">
        <v>974</v>
      </c>
      <c r="F607" s="238" t="s">
        <v>975</v>
      </c>
      <c r="G607" s="239" t="s">
        <v>563</v>
      </c>
      <c r="H607" s="240">
        <v>2</v>
      </c>
      <c r="I607" s="241"/>
      <c r="J607" s="242">
        <f>ROUND(I607*H607,2)</f>
        <v>0</v>
      </c>
      <c r="K607" s="238" t="s">
        <v>1</v>
      </c>
      <c r="L607" s="45"/>
      <c r="M607" s="243" t="s">
        <v>1</v>
      </c>
      <c r="N607" s="244" t="s">
        <v>44</v>
      </c>
      <c r="O607" s="92"/>
      <c r="P607" s="245">
        <f>O607*H607</f>
        <v>0</v>
      </c>
      <c r="Q607" s="245">
        <v>0</v>
      </c>
      <c r="R607" s="245">
        <f>Q607*H607</f>
        <v>0</v>
      </c>
      <c r="S607" s="245">
        <v>0</v>
      </c>
      <c r="T607" s="246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7" t="s">
        <v>249</v>
      </c>
      <c r="AT607" s="247" t="s">
        <v>162</v>
      </c>
      <c r="AU607" s="247" t="s">
        <v>89</v>
      </c>
      <c r="AY607" s="18" t="s">
        <v>160</v>
      </c>
      <c r="BE607" s="248">
        <f>IF(N607="základní",J607,0)</f>
        <v>0</v>
      </c>
      <c r="BF607" s="248">
        <f>IF(N607="snížená",J607,0)</f>
        <v>0</v>
      </c>
      <c r="BG607" s="248">
        <f>IF(N607="zákl. přenesená",J607,0)</f>
        <v>0</v>
      </c>
      <c r="BH607" s="248">
        <f>IF(N607="sníž. přenesená",J607,0)</f>
        <v>0</v>
      </c>
      <c r="BI607" s="248">
        <f>IF(N607="nulová",J607,0)</f>
        <v>0</v>
      </c>
      <c r="BJ607" s="18" t="s">
        <v>87</v>
      </c>
      <c r="BK607" s="248">
        <f>ROUND(I607*H607,2)</f>
        <v>0</v>
      </c>
      <c r="BL607" s="18" t="s">
        <v>249</v>
      </c>
      <c r="BM607" s="247" t="s">
        <v>976</v>
      </c>
    </row>
    <row r="608" s="14" customFormat="1">
      <c r="A608" s="14"/>
      <c r="B608" s="260"/>
      <c r="C608" s="261"/>
      <c r="D608" s="251" t="s">
        <v>169</v>
      </c>
      <c r="E608" s="262" t="s">
        <v>1</v>
      </c>
      <c r="F608" s="263" t="s">
        <v>89</v>
      </c>
      <c r="G608" s="261"/>
      <c r="H608" s="264">
        <v>2</v>
      </c>
      <c r="I608" s="265"/>
      <c r="J608" s="261"/>
      <c r="K608" s="261"/>
      <c r="L608" s="266"/>
      <c r="M608" s="267"/>
      <c r="N608" s="268"/>
      <c r="O608" s="268"/>
      <c r="P608" s="268"/>
      <c r="Q608" s="268"/>
      <c r="R608" s="268"/>
      <c r="S608" s="268"/>
      <c r="T608" s="26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0" t="s">
        <v>169</v>
      </c>
      <c r="AU608" s="270" t="s">
        <v>89</v>
      </c>
      <c r="AV608" s="14" t="s">
        <v>89</v>
      </c>
      <c r="AW608" s="14" t="s">
        <v>34</v>
      </c>
      <c r="AX608" s="14" t="s">
        <v>87</v>
      </c>
      <c r="AY608" s="270" t="s">
        <v>160</v>
      </c>
    </row>
    <row r="609" s="13" customFormat="1">
      <c r="A609" s="13"/>
      <c r="B609" s="249"/>
      <c r="C609" s="250"/>
      <c r="D609" s="251" t="s">
        <v>169</v>
      </c>
      <c r="E609" s="252" t="s">
        <v>1</v>
      </c>
      <c r="F609" s="253" t="s">
        <v>815</v>
      </c>
      <c r="G609" s="250"/>
      <c r="H609" s="252" t="s">
        <v>1</v>
      </c>
      <c r="I609" s="254"/>
      <c r="J609" s="250"/>
      <c r="K609" s="250"/>
      <c r="L609" s="255"/>
      <c r="M609" s="256"/>
      <c r="N609" s="257"/>
      <c r="O609" s="257"/>
      <c r="P609" s="257"/>
      <c r="Q609" s="257"/>
      <c r="R609" s="257"/>
      <c r="S609" s="257"/>
      <c r="T609" s="25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9" t="s">
        <v>169</v>
      </c>
      <c r="AU609" s="259" t="s">
        <v>89</v>
      </c>
      <c r="AV609" s="13" t="s">
        <v>87</v>
      </c>
      <c r="AW609" s="13" t="s">
        <v>34</v>
      </c>
      <c r="AX609" s="13" t="s">
        <v>79</v>
      </c>
      <c r="AY609" s="259" t="s">
        <v>160</v>
      </c>
    </row>
    <row r="610" s="13" customFormat="1">
      <c r="A610" s="13"/>
      <c r="B610" s="249"/>
      <c r="C610" s="250"/>
      <c r="D610" s="251" t="s">
        <v>169</v>
      </c>
      <c r="E610" s="252" t="s">
        <v>1</v>
      </c>
      <c r="F610" s="253" t="s">
        <v>977</v>
      </c>
      <c r="G610" s="250"/>
      <c r="H610" s="252" t="s">
        <v>1</v>
      </c>
      <c r="I610" s="254"/>
      <c r="J610" s="250"/>
      <c r="K610" s="250"/>
      <c r="L610" s="255"/>
      <c r="M610" s="256"/>
      <c r="N610" s="257"/>
      <c r="O610" s="257"/>
      <c r="P610" s="257"/>
      <c r="Q610" s="257"/>
      <c r="R610" s="257"/>
      <c r="S610" s="257"/>
      <c r="T610" s="25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9" t="s">
        <v>169</v>
      </c>
      <c r="AU610" s="259" t="s">
        <v>89</v>
      </c>
      <c r="AV610" s="13" t="s">
        <v>87</v>
      </c>
      <c r="AW610" s="13" t="s">
        <v>34</v>
      </c>
      <c r="AX610" s="13" t="s">
        <v>79</v>
      </c>
      <c r="AY610" s="259" t="s">
        <v>160</v>
      </c>
    </row>
    <row r="611" s="13" customFormat="1">
      <c r="A611" s="13"/>
      <c r="B611" s="249"/>
      <c r="C611" s="250"/>
      <c r="D611" s="251" t="s">
        <v>169</v>
      </c>
      <c r="E611" s="252" t="s">
        <v>1</v>
      </c>
      <c r="F611" s="253" t="s">
        <v>978</v>
      </c>
      <c r="G611" s="250"/>
      <c r="H611" s="252" t="s">
        <v>1</v>
      </c>
      <c r="I611" s="254"/>
      <c r="J611" s="250"/>
      <c r="K611" s="250"/>
      <c r="L611" s="255"/>
      <c r="M611" s="256"/>
      <c r="N611" s="257"/>
      <c r="O611" s="257"/>
      <c r="P611" s="257"/>
      <c r="Q611" s="257"/>
      <c r="R611" s="257"/>
      <c r="S611" s="257"/>
      <c r="T611" s="25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9" t="s">
        <v>169</v>
      </c>
      <c r="AU611" s="259" t="s">
        <v>89</v>
      </c>
      <c r="AV611" s="13" t="s">
        <v>87</v>
      </c>
      <c r="AW611" s="13" t="s">
        <v>34</v>
      </c>
      <c r="AX611" s="13" t="s">
        <v>79</v>
      </c>
      <c r="AY611" s="259" t="s">
        <v>160</v>
      </c>
    </row>
    <row r="612" s="2" customFormat="1" ht="24" customHeight="1">
      <c r="A612" s="39"/>
      <c r="B612" s="40"/>
      <c r="C612" s="236" t="s">
        <v>979</v>
      </c>
      <c r="D612" s="236" t="s">
        <v>162</v>
      </c>
      <c r="E612" s="237" t="s">
        <v>980</v>
      </c>
      <c r="F612" s="238" t="s">
        <v>981</v>
      </c>
      <c r="G612" s="239" t="s">
        <v>563</v>
      </c>
      <c r="H612" s="240">
        <v>2</v>
      </c>
      <c r="I612" s="241"/>
      <c r="J612" s="242">
        <f>ROUND(I612*H612,2)</f>
        <v>0</v>
      </c>
      <c r="K612" s="238" t="s">
        <v>1</v>
      </c>
      <c r="L612" s="45"/>
      <c r="M612" s="243" t="s">
        <v>1</v>
      </c>
      <c r="N612" s="244" t="s">
        <v>44</v>
      </c>
      <c r="O612" s="92"/>
      <c r="P612" s="245">
        <f>O612*H612</f>
        <v>0</v>
      </c>
      <c r="Q612" s="245">
        <v>0</v>
      </c>
      <c r="R612" s="245">
        <f>Q612*H612</f>
        <v>0</v>
      </c>
      <c r="S612" s="245">
        <v>0</v>
      </c>
      <c r="T612" s="246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7" t="s">
        <v>249</v>
      </c>
      <c r="AT612" s="247" t="s">
        <v>162</v>
      </c>
      <c r="AU612" s="247" t="s">
        <v>89</v>
      </c>
      <c r="AY612" s="18" t="s">
        <v>160</v>
      </c>
      <c r="BE612" s="248">
        <f>IF(N612="základní",J612,0)</f>
        <v>0</v>
      </c>
      <c r="BF612" s="248">
        <f>IF(N612="snížená",J612,0)</f>
        <v>0</v>
      </c>
      <c r="BG612" s="248">
        <f>IF(N612="zákl. přenesená",J612,0)</f>
        <v>0</v>
      </c>
      <c r="BH612" s="248">
        <f>IF(N612="sníž. přenesená",J612,0)</f>
        <v>0</v>
      </c>
      <c r="BI612" s="248">
        <f>IF(N612="nulová",J612,0)</f>
        <v>0</v>
      </c>
      <c r="BJ612" s="18" t="s">
        <v>87</v>
      </c>
      <c r="BK612" s="248">
        <f>ROUND(I612*H612,2)</f>
        <v>0</v>
      </c>
      <c r="BL612" s="18" t="s">
        <v>249</v>
      </c>
      <c r="BM612" s="247" t="s">
        <v>982</v>
      </c>
    </row>
    <row r="613" s="14" customFormat="1">
      <c r="A613" s="14"/>
      <c r="B613" s="260"/>
      <c r="C613" s="261"/>
      <c r="D613" s="251" t="s">
        <v>169</v>
      </c>
      <c r="E613" s="262" t="s">
        <v>1</v>
      </c>
      <c r="F613" s="263" t="s">
        <v>89</v>
      </c>
      <c r="G613" s="261"/>
      <c r="H613" s="264">
        <v>2</v>
      </c>
      <c r="I613" s="265"/>
      <c r="J613" s="261"/>
      <c r="K613" s="261"/>
      <c r="L613" s="266"/>
      <c r="M613" s="267"/>
      <c r="N613" s="268"/>
      <c r="O613" s="268"/>
      <c r="P613" s="268"/>
      <c r="Q613" s="268"/>
      <c r="R613" s="268"/>
      <c r="S613" s="268"/>
      <c r="T613" s="26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70" t="s">
        <v>169</v>
      </c>
      <c r="AU613" s="270" t="s">
        <v>89</v>
      </c>
      <c r="AV613" s="14" t="s">
        <v>89</v>
      </c>
      <c r="AW613" s="14" t="s">
        <v>34</v>
      </c>
      <c r="AX613" s="14" t="s">
        <v>87</v>
      </c>
      <c r="AY613" s="270" t="s">
        <v>160</v>
      </c>
    </row>
    <row r="614" s="13" customFormat="1">
      <c r="A614" s="13"/>
      <c r="B614" s="249"/>
      <c r="C614" s="250"/>
      <c r="D614" s="251" t="s">
        <v>169</v>
      </c>
      <c r="E614" s="252" t="s">
        <v>1</v>
      </c>
      <c r="F614" s="253" t="s">
        <v>815</v>
      </c>
      <c r="G614" s="250"/>
      <c r="H614" s="252" t="s">
        <v>1</v>
      </c>
      <c r="I614" s="254"/>
      <c r="J614" s="250"/>
      <c r="K614" s="250"/>
      <c r="L614" s="255"/>
      <c r="M614" s="256"/>
      <c r="N614" s="257"/>
      <c r="O614" s="257"/>
      <c r="P614" s="257"/>
      <c r="Q614" s="257"/>
      <c r="R614" s="257"/>
      <c r="S614" s="257"/>
      <c r="T614" s="25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9" t="s">
        <v>169</v>
      </c>
      <c r="AU614" s="259" t="s">
        <v>89</v>
      </c>
      <c r="AV614" s="13" t="s">
        <v>87</v>
      </c>
      <c r="AW614" s="13" t="s">
        <v>34</v>
      </c>
      <c r="AX614" s="13" t="s">
        <v>79</v>
      </c>
      <c r="AY614" s="259" t="s">
        <v>160</v>
      </c>
    </row>
    <row r="615" s="13" customFormat="1">
      <c r="A615" s="13"/>
      <c r="B615" s="249"/>
      <c r="C615" s="250"/>
      <c r="D615" s="251" t="s">
        <v>169</v>
      </c>
      <c r="E615" s="252" t="s">
        <v>1</v>
      </c>
      <c r="F615" s="253" t="s">
        <v>977</v>
      </c>
      <c r="G615" s="250"/>
      <c r="H615" s="252" t="s">
        <v>1</v>
      </c>
      <c r="I615" s="254"/>
      <c r="J615" s="250"/>
      <c r="K615" s="250"/>
      <c r="L615" s="255"/>
      <c r="M615" s="256"/>
      <c r="N615" s="257"/>
      <c r="O615" s="257"/>
      <c r="P615" s="257"/>
      <c r="Q615" s="257"/>
      <c r="R615" s="257"/>
      <c r="S615" s="257"/>
      <c r="T615" s="25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9" t="s">
        <v>169</v>
      </c>
      <c r="AU615" s="259" t="s">
        <v>89</v>
      </c>
      <c r="AV615" s="13" t="s">
        <v>87</v>
      </c>
      <c r="AW615" s="13" t="s">
        <v>34</v>
      </c>
      <c r="AX615" s="13" t="s">
        <v>79</v>
      </c>
      <c r="AY615" s="259" t="s">
        <v>160</v>
      </c>
    </row>
    <row r="616" s="13" customFormat="1">
      <c r="A616" s="13"/>
      <c r="B616" s="249"/>
      <c r="C616" s="250"/>
      <c r="D616" s="251" t="s">
        <v>169</v>
      </c>
      <c r="E616" s="252" t="s">
        <v>1</v>
      </c>
      <c r="F616" s="253" t="s">
        <v>978</v>
      </c>
      <c r="G616" s="250"/>
      <c r="H616" s="252" t="s">
        <v>1</v>
      </c>
      <c r="I616" s="254"/>
      <c r="J616" s="250"/>
      <c r="K616" s="250"/>
      <c r="L616" s="255"/>
      <c r="M616" s="256"/>
      <c r="N616" s="257"/>
      <c r="O616" s="257"/>
      <c r="P616" s="257"/>
      <c r="Q616" s="257"/>
      <c r="R616" s="257"/>
      <c r="S616" s="257"/>
      <c r="T616" s="25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9" t="s">
        <v>169</v>
      </c>
      <c r="AU616" s="259" t="s">
        <v>89</v>
      </c>
      <c r="AV616" s="13" t="s">
        <v>87</v>
      </c>
      <c r="AW616" s="13" t="s">
        <v>34</v>
      </c>
      <c r="AX616" s="13" t="s">
        <v>79</v>
      </c>
      <c r="AY616" s="259" t="s">
        <v>160</v>
      </c>
    </row>
    <row r="617" s="2" customFormat="1" ht="36" customHeight="1">
      <c r="A617" s="39"/>
      <c r="B617" s="40"/>
      <c r="C617" s="236" t="s">
        <v>983</v>
      </c>
      <c r="D617" s="236" t="s">
        <v>162</v>
      </c>
      <c r="E617" s="237" t="s">
        <v>984</v>
      </c>
      <c r="F617" s="238" t="s">
        <v>985</v>
      </c>
      <c r="G617" s="239" t="s">
        <v>563</v>
      </c>
      <c r="H617" s="240">
        <v>1</v>
      </c>
      <c r="I617" s="241"/>
      <c r="J617" s="242">
        <f>ROUND(I617*H617,2)</f>
        <v>0</v>
      </c>
      <c r="K617" s="238" t="s">
        <v>1</v>
      </c>
      <c r="L617" s="45"/>
      <c r="M617" s="243" t="s">
        <v>1</v>
      </c>
      <c r="N617" s="244" t="s">
        <v>44</v>
      </c>
      <c r="O617" s="92"/>
      <c r="P617" s="245">
        <f>O617*H617</f>
        <v>0</v>
      </c>
      <c r="Q617" s="245">
        <v>0</v>
      </c>
      <c r="R617" s="245">
        <f>Q617*H617</f>
        <v>0</v>
      </c>
      <c r="S617" s="245">
        <v>0</v>
      </c>
      <c r="T617" s="246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7" t="s">
        <v>249</v>
      </c>
      <c r="AT617" s="247" t="s">
        <v>162</v>
      </c>
      <c r="AU617" s="247" t="s">
        <v>89</v>
      </c>
      <c r="AY617" s="18" t="s">
        <v>160</v>
      </c>
      <c r="BE617" s="248">
        <f>IF(N617="základní",J617,0)</f>
        <v>0</v>
      </c>
      <c r="BF617" s="248">
        <f>IF(N617="snížená",J617,0)</f>
        <v>0</v>
      </c>
      <c r="BG617" s="248">
        <f>IF(N617="zákl. přenesená",J617,0)</f>
        <v>0</v>
      </c>
      <c r="BH617" s="248">
        <f>IF(N617="sníž. přenesená",J617,0)</f>
        <v>0</v>
      </c>
      <c r="BI617" s="248">
        <f>IF(N617="nulová",J617,0)</f>
        <v>0</v>
      </c>
      <c r="BJ617" s="18" t="s">
        <v>87</v>
      </c>
      <c r="BK617" s="248">
        <f>ROUND(I617*H617,2)</f>
        <v>0</v>
      </c>
      <c r="BL617" s="18" t="s">
        <v>249</v>
      </c>
      <c r="BM617" s="247" t="s">
        <v>986</v>
      </c>
    </row>
    <row r="618" s="14" customFormat="1">
      <c r="A618" s="14"/>
      <c r="B618" s="260"/>
      <c r="C618" s="261"/>
      <c r="D618" s="251" t="s">
        <v>169</v>
      </c>
      <c r="E618" s="262" t="s">
        <v>1</v>
      </c>
      <c r="F618" s="263" t="s">
        <v>87</v>
      </c>
      <c r="G618" s="261"/>
      <c r="H618" s="264">
        <v>1</v>
      </c>
      <c r="I618" s="265"/>
      <c r="J618" s="261"/>
      <c r="K618" s="261"/>
      <c r="L618" s="266"/>
      <c r="M618" s="267"/>
      <c r="N618" s="268"/>
      <c r="O618" s="268"/>
      <c r="P618" s="268"/>
      <c r="Q618" s="268"/>
      <c r="R618" s="268"/>
      <c r="S618" s="268"/>
      <c r="T618" s="26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70" t="s">
        <v>169</v>
      </c>
      <c r="AU618" s="270" t="s">
        <v>89</v>
      </c>
      <c r="AV618" s="14" t="s">
        <v>89</v>
      </c>
      <c r="AW618" s="14" t="s">
        <v>34</v>
      </c>
      <c r="AX618" s="14" t="s">
        <v>87</v>
      </c>
      <c r="AY618" s="270" t="s">
        <v>160</v>
      </c>
    </row>
    <row r="619" s="13" customFormat="1">
      <c r="A619" s="13"/>
      <c r="B619" s="249"/>
      <c r="C619" s="250"/>
      <c r="D619" s="251" t="s">
        <v>169</v>
      </c>
      <c r="E619" s="252" t="s">
        <v>1</v>
      </c>
      <c r="F619" s="253" t="s">
        <v>815</v>
      </c>
      <c r="G619" s="250"/>
      <c r="H619" s="252" t="s">
        <v>1</v>
      </c>
      <c r="I619" s="254"/>
      <c r="J619" s="250"/>
      <c r="K619" s="250"/>
      <c r="L619" s="255"/>
      <c r="M619" s="256"/>
      <c r="N619" s="257"/>
      <c r="O619" s="257"/>
      <c r="P619" s="257"/>
      <c r="Q619" s="257"/>
      <c r="R619" s="257"/>
      <c r="S619" s="257"/>
      <c r="T619" s="25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9" t="s">
        <v>169</v>
      </c>
      <c r="AU619" s="259" t="s">
        <v>89</v>
      </c>
      <c r="AV619" s="13" t="s">
        <v>87</v>
      </c>
      <c r="AW619" s="13" t="s">
        <v>34</v>
      </c>
      <c r="AX619" s="13" t="s">
        <v>79</v>
      </c>
      <c r="AY619" s="259" t="s">
        <v>160</v>
      </c>
    </row>
    <row r="620" s="13" customFormat="1">
      <c r="A620" s="13"/>
      <c r="B620" s="249"/>
      <c r="C620" s="250"/>
      <c r="D620" s="251" t="s">
        <v>169</v>
      </c>
      <c r="E620" s="252" t="s">
        <v>1</v>
      </c>
      <c r="F620" s="253" t="s">
        <v>977</v>
      </c>
      <c r="G620" s="250"/>
      <c r="H620" s="252" t="s">
        <v>1</v>
      </c>
      <c r="I620" s="254"/>
      <c r="J620" s="250"/>
      <c r="K620" s="250"/>
      <c r="L620" s="255"/>
      <c r="M620" s="256"/>
      <c r="N620" s="257"/>
      <c r="O620" s="257"/>
      <c r="P620" s="257"/>
      <c r="Q620" s="257"/>
      <c r="R620" s="257"/>
      <c r="S620" s="257"/>
      <c r="T620" s="25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9" t="s">
        <v>169</v>
      </c>
      <c r="AU620" s="259" t="s">
        <v>89</v>
      </c>
      <c r="AV620" s="13" t="s">
        <v>87</v>
      </c>
      <c r="AW620" s="13" t="s">
        <v>34</v>
      </c>
      <c r="AX620" s="13" t="s">
        <v>79</v>
      </c>
      <c r="AY620" s="259" t="s">
        <v>160</v>
      </c>
    </row>
    <row r="621" s="13" customFormat="1">
      <c r="A621" s="13"/>
      <c r="B621" s="249"/>
      <c r="C621" s="250"/>
      <c r="D621" s="251" t="s">
        <v>169</v>
      </c>
      <c r="E621" s="252" t="s">
        <v>1</v>
      </c>
      <c r="F621" s="253" t="s">
        <v>978</v>
      </c>
      <c r="G621" s="250"/>
      <c r="H621" s="252" t="s">
        <v>1</v>
      </c>
      <c r="I621" s="254"/>
      <c r="J621" s="250"/>
      <c r="K621" s="250"/>
      <c r="L621" s="255"/>
      <c r="M621" s="256"/>
      <c r="N621" s="257"/>
      <c r="O621" s="257"/>
      <c r="P621" s="257"/>
      <c r="Q621" s="257"/>
      <c r="R621" s="257"/>
      <c r="S621" s="257"/>
      <c r="T621" s="25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9" t="s">
        <v>169</v>
      </c>
      <c r="AU621" s="259" t="s">
        <v>89</v>
      </c>
      <c r="AV621" s="13" t="s">
        <v>87</v>
      </c>
      <c r="AW621" s="13" t="s">
        <v>34</v>
      </c>
      <c r="AX621" s="13" t="s">
        <v>79</v>
      </c>
      <c r="AY621" s="259" t="s">
        <v>160</v>
      </c>
    </row>
    <row r="622" s="2" customFormat="1" ht="36" customHeight="1">
      <c r="A622" s="39"/>
      <c r="B622" s="40"/>
      <c r="C622" s="236" t="s">
        <v>987</v>
      </c>
      <c r="D622" s="236" t="s">
        <v>162</v>
      </c>
      <c r="E622" s="237" t="s">
        <v>988</v>
      </c>
      <c r="F622" s="238" t="s">
        <v>989</v>
      </c>
      <c r="G622" s="239" t="s">
        <v>563</v>
      </c>
      <c r="H622" s="240">
        <v>2</v>
      </c>
      <c r="I622" s="241"/>
      <c r="J622" s="242">
        <f>ROUND(I622*H622,2)</f>
        <v>0</v>
      </c>
      <c r="K622" s="238" t="s">
        <v>1</v>
      </c>
      <c r="L622" s="45"/>
      <c r="M622" s="243" t="s">
        <v>1</v>
      </c>
      <c r="N622" s="244" t="s">
        <v>44</v>
      </c>
      <c r="O622" s="92"/>
      <c r="P622" s="245">
        <f>O622*H622</f>
        <v>0</v>
      </c>
      <c r="Q622" s="245">
        <v>0</v>
      </c>
      <c r="R622" s="245">
        <f>Q622*H622</f>
        <v>0</v>
      </c>
      <c r="S622" s="245">
        <v>0</v>
      </c>
      <c r="T622" s="246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7" t="s">
        <v>249</v>
      </c>
      <c r="AT622" s="247" t="s">
        <v>162</v>
      </c>
      <c r="AU622" s="247" t="s">
        <v>89</v>
      </c>
      <c r="AY622" s="18" t="s">
        <v>160</v>
      </c>
      <c r="BE622" s="248">
        <f>IF(N622="základní",J622,0)</f>
        <v>0</v>
      </c>
      <c r="BF622" s="248">
        <f>IF(N622="snížená",J622,0)</f>
        <v>0</v>
      </c>
      <c r="BG622" s="248">
        <f>IF(N622="zákl. přenesená",J622,0)</f>
        <v>0</v>
      </c>
      <c r="BH622" s="248">
        <f>IF(N622="sníž. přenesená",J622,0)</f>
        <v>0</v>
      </c>
      <c r="BI622" s="248">
        <f>IF(N622="nulová",J622,0)</f>
        <v>0</v>
      </c>
      <c r="BJ622" s="18" t="s">
        <v>87</v>
      </c>
      <c r="BK622" s="248">
        <f>ROUND(I622*H622,2)</f>
        <v>0</v>
      </c>
      <c r="BL622" s="18" t="s">
        <v>249</v>
      </c>
      <c r="BM622" s="247" t="s">
        <v>990</v>
      </c>
    </row>
    <row r="623" s="14" customFormat="1">
      <c r="A623" s="14"/>
      <c r="B623" s="260"/>
      <c r="C623" s="261"/>
      <c r="D623" s="251" t="s">
        <v>169</v>
      </c>
      <c r="E623" s="262" t="s">
        <v>1</v>
      </c>
      <c r="F623" s="263" t="s">
        <v>89</v>
      </c>
      <c r="G623" s="261"/>
      <c r="H623" s="264">
        <v>2</v>
      </c>
      <c r="I623" s="265"/>
      <c r="J623" s="261"/>
      <c r="K623" s="261"/>
      <c r="L623" s="266"/>
      <c r="M623" s="267"/>
      <c r="N623" s="268"/>
      <c r="O623" s="268"/>
      <c r="P623" s="268"/>
      <c r="Q623" s="268"/>
      <c r="R623" s="268"/>
      <c r="S623" s="268"/>
      <c r="T623" s="26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70" t="s">
        <v>169</v>
      </c>
      <c r="AU623" s="270" t="s">
        <v>89</v>
      </c>
      <c r="AV623" s="14" t="s">
        <v>89</v>
      </c>
      <c r="AW623" s="14" t="s">
        <v>34</v>
      </c>
      <c r="AX623" s="14" t="s">
        <v>87</v>
      </c>
      <c r="AY623" s="270" t="s">
        <v>160</v>
      </c>
    </row>
    <row r="624" s="13" customFormat="1">
      <c r="A624" s="13"/>
      <c r="B624" s="249"/>
      <c r="C624" s="250"/>
      <c r="D624" s="251" t="s">
        <v>169</v>
      </c>
      <c r="E624" s="252" t="s">
        <v>1</v>
      </c>
      <c r="F624" s="253" t="s">
        <v>815</v>
      </c>
      <c r="G624" s="250"/>
      <c r="H624" s="252" t="s">
        <v>1</v>
      </c>
      <c r="I624" s="254"/>
      <c r="J624" s="250"/>
      <c r="K624" s="250"/>
      <c r="L624" s="255"/>
      <c r="M624" s="256"/>
      <c r="N624" s="257"/>
      <c r="O624" s="257"/>
      <c r="P624" s="257"/>
      <c r="Q624" s="257"/>
      <c r="R624" s="257"/>
      <c r="S624" s="257"/>
      <c r="T624" s="25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9" t="s">
        <v>169</v>
      </c>
      <c r="AU624" s="259" t="s">
        <v>89</v>
      </c>
      <c r="AV624" s="13" t="s">
        <v>87</v>
      </c>
      <c r="AW624" s="13" t="s">
        <v>34</v>
      </c>
      <c r="AX624" s="13" t="s">
        <v>79</v>
      </c>
      <c r="AY624" s="259" t="s">
        <v>160</v>
      </c>
    </row>
    <row r="625" s="13" customFormat="1">
      <c r="A625" s="13"/>
      <c r="B625" s="249"/>
      <c r="C625" s="250"/>
      <c r="D625" s="251" t="s">
        <v>169</v>
      </c>
      <c r="E625" s="252" t="s">
        <v>1</v>
      </c>
      <c r="F625" s="253" t="s">
        <v>977</v>
      </c>
      <c r="G625" s="250"/>
      <c r="H625" s="252" t="s">
        <v>1</v>
      </c>
      <c r="I625" s="254"/>
      <c r="J625" s="250"/>
      <c r="K625" s="250"/>
      <c r="L625" s="255"/>
      <c r="M625" s="256"/>
      <c r="N625" s="257"/>
      <c r="O625" s="257"/>
      <c r="P625" s="257"/>
      <c r="Q625" s="257"/>
      <c r="R625" s="257"/>
      <c r="S625" s="257"/>
      <c r="T625" s="25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9" t="s">
        <v>169</v>
      </c>
      <c r="AU625" s="259" t="s">
        <v>89</v>
      </c>
      <c r="AV625" s="13" t="s">
        <v>87</v>
      </c>
      <c r="AW625" s="13" t="s">
        <v>34</v>
      </c>
      <c r="AX625" s="13" t="s">
        <v>79</v>
      </c>
      <c r="AY625" s="259" t="s">
        <v>160</v>
      </c>
    </row>
    <row r="626" s="13" customFormat="1">
      <c r="A626" s="13"/>
      <c r="B626" s="249"/>
      <c r="C626" s="250"/>
      <c r="D626" s="251" t="s">
        <v>169</v>
      </c>
      <c r="E626" s="252" t="s">
        <v>1</v>
      </c>
      <c r="F626" s="253" t="s">
        <v>978</v>
      </c>
      <c r="G626" s="250"/>
      <c r="H626" s="252" t="s">
        <v>1</v>
      </c>
      <c r="I626" s="254"/>
      <c r="J626" s="250"/>
      <c r="K626" s="250"/>
      <c r="L626" s="255"/>
      <c r="M626" s="256"/>
      <c r="N626" s="257"/>
      <c r="O626" s="257"/>
      <c r="P626" s="257"/>
      <c r="Q626" s="257"/>
      <c r="R626" s="257"/>
      <c r="S626" s="257"/>
      <c r="T626" s="25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9" t="s">
        <v>169</v>
      </c>
      <c r="AU626" s="259" t="s">
        <v>89</v>
      </c>
      <c r="AV626" s="13" t="s">
        <v>87</v>
      </c>
      <c r="AW626" s="13" t="s">
        <v>34</v>
      </c>
      <c r="AX626" s="13" t="s">
        <v>79</v>
      </c>
      <c r="AY626" s="259" t="s">
        <v>160</v>
      </c>
    </row>
    <row r="627" s="2" customFormat="1" ht="36" customHeight="1">
      <c r="A627" s="39"/>
      <c r="B627" s="40"/>
      <c r="C627" s="236" t="s">
        <v>991</v>
      </c>
      <c r="D627" s="236" t="s">
        <v>162</v>
      </c>
      <c r="E627" s="237" t="s">
        <v>992</v>
      </c>
      <c r="F627" s="238" t="s">
        <v>993</v>
      </c>
      <c r="G627" s="239" t="s">
        <v>563</v>
      </c>
      <c r="H627" s="240">
        <v>2</v>
      </c>
      <c r="I627" s="241"/>
      <c r="J627" s="242">
        <f>ROUND(I627*H627,2)</f>
        <v>0</v>
      </c>
      <c r="K627" s="238" t="s">
        <v>1</v>
      </c>
      <c r="L627" s="45"/>
      <c r="M627" s="243" t="s">
        <v>1</v>
      </c>
      <c r="N627" s="244" t="s">
        <v>44</v>
      </c>
      <c r="O627" s="92"/>
      <c r="P627" s="245">
        <f>O627*H627</f>
        <v>0</v>
      </c>
      <c r="Q627" s="245">
        <v>0</v>
      </c>
      <c r="R627" s="245">
        <f>Q627*H627</f>
        <v>0</v>
      </c>
      <c r="S627" s="245">
        <v>0</v>
      </c>
      <c r="T627" s="246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47" t="s">
        <v>249</v>
      </c>
      <c r="AT627" s="247" t="s">
        <v>162</v>
      </c>
      <c r="AU627" s="247" t="s">
        <v>89</v>
      </c>
      <c r="AY627" s="18" t="s">
        <v>160</v>
      </c>
      <c r="BE627" s="248">
        <f>IF(N627="základní",J627,0)</f>
        <v>0</v>
      </c>
      <c r="BF627" s="248">
        <f>IF(N627="snížená",J627,0)</f>
        <v>0</v>
      </c>
      <c r="BG627" s="248">
        <f>IF(N627="zákl. přenesená",J627,0)</f>
        <v>0</v>
      </c>
      <c r="BH627" s="248">
        <f>IF(N627="sníž. přenesená",J627,0)</f>
        <v>0</v>
      </c>
      <c r="BI627" s="248">
        <f>IF(N627="nulová",J627,0)</f>
        <v>0</v>
      </c>
      <c r="BJ627" s="18" t="s">
        <v>87</v>
      </c>
      <c r="BK627" s="248">
        <f>ROUND(I627*H627,2)</f>
        <v>0</v>
      </c>
      <c r="BL627" s="18" t="s">
        <v>249</v>
      </c>
      <c r="BM627" s="247" t="s">
        <v>994</v>
      </c>
    </row>
    <row r="628" s="14" customFormat="1">
      <c r="A628" s="14"/>
      <c r="B628" s="260"/>
      <c r="C628" s="261"/>
      <c r="D628" s="251" t="s">
        <v>169</v>
      </c>
      <c r="E628" s="262" t="s">
        <v>1</v>
      </c>
      <c r="F628" s="263" t="s">
        <v>89</v>
      </c>
      <c r="G628" s="261"/>
      <c r="H628" s="264">
        <v>2</v>
      </c>
      <c r="I628" s="265"/>
      <c r="J628" s="261"/>
      <c r="K628" s="261"/>
      <c r="L628" s="266"/>
      <c r="M628" s="267"/>
      <c r="N628" s="268"/>
      <c r="O628" s="268"/>
      <c r="P628" s="268"/>
      <c r="Q628" s="268"/>
      <c r="R628" s="268"/>
      <c r="S628" s="268"/>
      <c r="T628" s="26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70" t="s">
        <v>169</v>
      </c>
      <c r="AU628" s="270" t="s">
        <v>89</v>
      </c>
      <c r="AV628" s="14" t="s">
        <v>89</v>
      </c>
      <c r="AW628" s="14" t="s">
        <v>34</v>
      </c>
      <c r="AX628" s="14" t="s">
        <v>87</v>
      </c>
      <c r="AY628" s="270" t="s">
        <v>160</v>
      </c>
    </row>
    <row r="629" s="13" customFormat="1">
      <c r="A629" s="13"/>
      <c r="B629" s="249"/>
      <c r="C629" s="250"/>
      <c r="D629" s="251" t="s">
        <v>169</v>
      </c>
      <c r="E629" s="252" t="s">
        <v>1</v>
      </c>
      <c r="F629" s="253" t="s">
        <v>815</v>
      </c>
      <c r="G629" s="250"/>
      <c r="H629" s="252" t="s">
        <v>1</v>
      </c>
      <c r="I629" s="254"/>
      <c r="J629" s="250"/>
      <c r="K629" s="250"/>
      <c r="L629" s="255"/>
      <c r="M629" s="256"/>
      <c r="N629" s="257"/>
      <c r="O629" s="257"/>
      <c r="P629" s="257"/>
      <c r="Q629" s="257"/>
      <c r="R629" s="257"/>
      <c r="S629" s="257"/>
      <c r="T629" s="25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9" t="s">
        <v>169</v>
      </c>
      <c r="AU629" s="259" t="s">
        <v>89</v>
      </c>
      <c r="AV629" s="13" t="s">
        <v>87</v>
      </c>
      <c r="AW629" s="13" t="s">
        <v>34</v>
      </c>
      <c r="AX629" s="13" t="s">
        <v>79</v>
      </c>
      <c r="AY629" s="259" t="s">
        <v>160</v>
      </c>
    </row>
    <row r="630" s="13" customFormat="1">
      <c r="A630" s="13"/>
      <c r="B630" s="249"/>
      <c r="C630" s="250"/>
      <c r="D630" s="251" t="s">
        <v>169</v>
      </c>
      <c r="E630" s="252" t="s">
        <v>1</v>
      </c>
      <c r="F630" s="253" t="s">
        <v>977</v>
      </c>
      <c r="G630" s="250"/>
      <c r="H630" s="252" t="s">
        <v>1</v>
      </c>
      <c r="I630" s="254"/>
      <c r="J630" s="250"/>
      <c r="K630" s="250"/>
      <c r="L630" s="255"/>
      <c r="M630" s="256"/>
      <c r="N630" s="257"/>
      <c r="O630" s="257"/>
      <c r="P630" s="257"/>
      <c r="Q630" s="257"/>
      <c r="R630" s="257"/>
      <c r="S630" s="257"/>
      <c r="T630" s="25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9" t="s">
        <v>169</v>
      </c>
      <c r="AU630" s="259" t="s">
        <v>89</v>
      </c>
      <c r="AV630" s="13" t="s">
        <v>87</v>
      </c>
      <c r="AW630" s="13" t="s">
        <v>34</v>
      </c>
      <c r="AX630" s="13" t="s">
        <v>79</v>
      </c>
      <c r="AY630" s="259" t="s">
        <v>160</v>
      </c>
    </row>
    <row r="631" s="13" customFormat="1">
      <c r="A631" s="13"/>
      <c r="B631" s="249"/>
      <c r="C631" s="250"/>
      <c r="D631" s="251" t="s">
        <v>169</v>
      </c>
      <c r="E631" s="252" t="s">
        <v>1</v>
      </c>
      <c r="F631" s="253" t="s">
        <v>978</v>
      </c>
      <c r="G631" s="250"/>
      <c r="H631" s="252" t="s">
        <v>1</v>
      </c>
      <c r="I631" s="254"/>
      <c r="J631" s="250"/>
      <c r="K631" s="250"/>
      <c r="L631" s="255"/>
      <c r="M631" s="256"/>
      <c r="N631" s="257"/>
      <c r="O631" s="257"/>
      <c r="P631" s="257"/>
      <c r="Q631" s="257"/>
      <c r="R631" s="257"/>
      <c r="S631" s="257"/>
      <c r="T631" s="25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9" t="s">
        <v>169</v>
      </c>
      <c r="AU631" s="259" t="s">
        <v>89</v>
      </c>
      <c r="AV631" s="13" t="s">
        <v>87</v>
      </c>
      <c r="AW631" s="13" t="s">
        <v>34</v>
      </c>
      <c r="AX631" s="13" t="s">
        <v>79</v>
      </c>
      <c r="AY631" s="259" t="s">
        <v>160</v>
      </c>
    </row>
    <row r="632" s="2" customFormat="1" ht="24" customHeight="1">
      <c r="A632" s="39"/>
      <c r="B632" s="40"/>
      <c r="C632" s="236" t="s">
        <v>995</v>
      </c>
      <c r="D632" s="236" t="s">
        <v>162</v>
      </c>
      <c r="E632" s="237" t="s">
        <v>996</v>
      </c>
      <c r="F632" s="238" t="s">
        <v>997</v>
      </c>
      <c r="G632" s="239" t="s">
        <v>563</v>
      </c>
      <c r="H632" s="240">
        <v>1</v>
      </c>
      <c r="I632" s="241"/>
      <c r="J632" s="242">
        <f>ROUND(I632*H632,2)</f>
        <v>0</v>
      </c>
      <c r="K632" s="238" t="s">
        <v>1</v>
      </c>
      <c r="L632" s="45"/>
      <c r="M632" s="243" t="s">
        <v>1</v>
      </c>
      <c r="N632" s="244" t="s">
        <v>44</v>
      </c>
      <c r="O632" s="92"/>
      <c r="P632" s="245">
        <f>O632*H632</f>
        <v>0</v>
      </c>
      <c r="Q632" s="245">
        <v>0</v>
      </c>
      <c r="R632" s="245">
        <f>Q632*H632</f>
        <v>0</v>
      </c>
      <c r="S632" s="245">
        <v>0</v>
      </c>
      <c r="T632" s="246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7" t="s">
        <v>249</v>
      </c>
      <c r="AT632" s="247" t="s">
        <v>162</v>
      </c>
      <c r="AU632" s="247" t="s">
        <v>89</v>
      </c>
      <c r="AY632" s="18" t="s">
        <v>160</v>
      </c>
      <c r="BE632" s="248">
        <f>IF(N632="základní",J632,0)</f>
        <v>0</v>
      </c>
      <c r="BF632" s="248">
        <f>IF(N632="snížená",J632,0)</f>
        <v>0</v>
      </c>
      <c r="BG632" s="248">
        <f>IF(N632="zákl. přenesená",J632,0)</f>
        <v>0</v>
      </c>
      <c r="BH632" s="248">
        <f>IF(N632="sníž. přenesená",J632,0)</f>
        <v>0</v>
      </c>
      <c r="BI632" s="248">
        <f>IF(N632="nulová",J632,0)</f>
        <v>0</v>
      </c>
      <c r="BJ632" s="18" t="s">
        <v>87</v>
      </c>
      <c r="BK632" s="248">
        <f>ROUND(I632*H632,2)</f>
        <v>0</v>
      </c>
      <c r="BL632" s="18" t="s">
        <v>249</v>
      </c>
      <c r="BM632" s="247" t="s">
        <v>998</v>
      </c>
    </row>
    <row r="633" s="14" customFormat="1">
      <c r="A633" s="14"/>
      <c r="B633" s="260"/>
      <c r="C633" s="261"/>
      <c r="D633" s="251" t="s">
        <v>169</v>
      </c>
      <c r="E633" s="262" t="s">
        <v>1</v>
      </c>
      <c r="F633" s="263" t="s">
        <v>87</v>
      </c>
      <c r="G633" s="261"/>
      <c r="H633" s="264">
        <v>1</v>
      </c>
      <c r="I633" s="265"/>
      <c r="J633" s="261"/>
      <c r="K633" s="261"/>
      <c r="L633" s="266"/>
      <c r="M633" s="267"/>
      <c r="N633" s="268"/>
      <c r="O633" s="268"/>
      <c r="P633" s="268"/>
      <c r="Q633" s="268"/>
      <c r="R633" s="268"/>
      <c r="S633" s="268"/>
      <c r="T633" s="26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0" t="s">
        <v>169</v>
      </c>
      <c r="AU633" s="270" t="s">
        <v>89</v>
      </c>
      <c r="AV633" s="14" t="s">
        <v>89</v>
      </c>
      <c r="AW633" s="14" t="s">
        <v>34</v>
      </c>
      <c r="AX633" s="14" t="s">
        <v>87</v>
      </c>
      <c r="AY633" s="270" t="s">
        <v>160</v>
      </c>
    </row>
    <row r="634" s="13" customFormat="1">
      <c r="A634" s="13"/>
      <c r="B634" s="249"/>
      <c r="C634" s="250"/>
      <c r="D634" s="251" t="s">
        <v>169</v>
      </c>
      <c r="E634" s="252" t="s">
        <v>1</v>
      </c>
      <c r="F634" s="253" t="s">
        <v>815</v>
      </c>
      <c r="G634" s="250"/>
      <c r="H634" s="252" t="s">
        <v>1</v>
      </c>
      <c r="I634" s="254"/>
      <c r="J634" s="250"/>
      <c r="K634" s="250"/>
      <c r="L634" s="255"/>
      <c r="M634" s="256"/>
      <c r="N634" s="257"/>
      <c r="O634" s="257"/>
      <c r="P634" s="257"/>
      <c r="Q634" s="257"/>
      <c r="R634" s="257"/>
      <c r="S634" s="257"/>
      <c r="T634" s="25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9" t="s">
        <v>169</v>
      </c>
      <c r="AU634" s="259" t="s">
        <v>89</v>
      </c>
      <c r="AV634" s="13" t="s">
        <v>87</v>
      </c>
      <c r="AW634" s="13" t="s">
        <v>34</v>
      </c>
      <c r="AX634" s="13" t="s">
        <v>79</v>
      </c>
      <c r="AY634" s="259" t="s">
        <v>160</v>
      </c>
    </row>
    <row r="635" s="13" customFormat="1">
      <c r="A635" s="13"/>
      <c r="B635" s="249"/>
      <c r="C635" s="250"/>
      <c r="D635" s="251" t="s">
        <v>169</v>
      </c>
      <c r="E635" s="252" t="s">
        <v>1</v>
      </c>
      <c r="F635" s="253" t="s">
        <v>977</v>
      </c>
      <c r="G635" s="250"/>
      <c r="H635" s="252" t="s">
        <v>1</v>
      </c>
      <c r="I635" s="254"/>
      <c r="J635" s="250"/>
      <c r="K635" s="250"/>
      <c r="L635" s="255"/>
      <c r="M635" s="256"/>
      <c r="N635" s="257"/>
      <c r="O635" s="257"/>
      <c r="P635" s="257"/>
      <c r="Q635" s="257"/>
      <c r="R635" s="257"/>
      <c r="S635" s="257"/>
      <c r="T635" s="25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9" t="s">
        <v>169</v>
      </c>
      <c r="AU635" s="259" t="s">
        <v>89</v>
      </c>
      <c r="AV635" s="13" t="s">
        <v>87</v>
      </c>
      <c r="AW635" s="13" t="s">
        <v>34</v>
      </c>
      <c r="AX635" s="13" t="s">
        <v>79</v>
      </c>
      <c r="AY635" s="259" t="s">
        <v>160</v>
      </c>
    </row>
    <row r="636" s="13" customFormat="1">
      <c r="A636" s="13"/>
      <c r="B636" s="249"/>
      <c r="C636" s="250"/>
      <c r="D636" s="251" t="s">
        <v>169</v>
      </c>
      <c r="E636" s="252" t="s">
        <v>1</v>
      </c>
      <c r="F636" s="253" t="s">
        <v>978</v>
      </c>
      <c r="G636" s="250"/>
      <c r="H636" s="252" t="s">
        <v>1</v>
      </c>
      <c r="I636" s="254"/>
      <c r="J636" s="250"/>
      <c r="K636" s="250"/>
      <c r="L636" s="255"/>
      <c r="M636" s="256"/>
      <c r="N636" s="257"/>
      <c r="O636" s="257"/>
      <c r="P636" s="257"/>
      <c r="Q636" s="257"/>
      <c r="R636" s="257"/>
      <c r="S636" s="257"/>
      <c r="T636" s="25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9" t="s">
        <v>169</v>
      </c>
      <c r="AU636" s="259" t="s">
        <v>89</v>
      </c>
      <c r="AV636" s="13" t="s">
        <v>87</v>
      </c>
      <c r="AW636" s="13" t="s">
        <v>34</v>
      </c>
      <c r="AX636" s="13" t="s">
        <v>79</v>
      </c>
      <c r="AY636" s="259" t="s">
        <v>160</v>
      </c>
    </row>
    <row r="637" s="12" customFormat="1" ht="22.8" customHeight="1">
      <c r="A637" s="12"/>
      <c r="B637" s="220"/>
      <c r="C637" s="221"/>
      <c r="D637" s="222" t="s">
        <v>78</v>
      </c>
      <c r="E637" s="234" t="s">
        <v>999</v>
      </c>
      <c r="F637" s="234" t="s">
        <v>1000</v>
      </c>
      <c r="G637" s="221"/>
      <c r="H637" s="221"/>
      <c r="I637" s="224"/>
      <c r="J637" s="235">
        <f>BK637</f>
        <v>0</v>
      </c>
      <c r="K637" s="221"/>
      <c r="L637" s="226"/>
      <c r="M637" s="227"/>
      <c r="N637" s="228"/>
      <c r="O637" s="228"/>
      <c r="P637" s="229">
        <f>SUM(P638:P645)</f>
        <v>0</v>
      </c>
      <c r="Q637" s="228"/>
      <c r="R637" s="229">
        <f>SUM(R638:R645)</f>
        <v>0</v>
      </c>
      <c r="S637" s="228"/>
      <c r="T637" s="230">
        <f>SUM(T638:T645)</f>
        <v>0.074459999999999998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31" t="s">
        <v>89</v>
      </c>
      <c r="AT637" s="232" t="s">
        <v>78</v>
      </c>
      <c r="AU637" s="232" t="s">
        <v>87</v>
      </c>
      <c r="AY637" s="231" t="s">
        <v>160</v>
      </c>
      <c r="BK637" s="233">
        <f>SUM(BK638:BK645)</f>
        <v>0</v>
      </c>
    </row>
    <row r="638" s="2" customFormat="1" ht="24" customHeight="1">
      <c r="A638" s="39"/>
      <c r="B638" s="40"/>
      <c r="C638" s="236" t="s">
        <v>1001</v>
      </c>
      <c r="D638" s="236" t="s">
        <v>162</v>
      </c>
      <c r="E638" s="237" t="s">
        <v>1002</v>
      </c>
      <c r="F638" s="238" t="s">
        <v>1003</v>
      </c>
      <c r="G638" s="239" t="s">
        <v>781</v>
      </c>
      <c r="H638" s="240">
        <v>1</v>
      </c>
      <c r="I638" s="241"/>
      <c r="J638" s="242">
        <f>ROUND(I638*H638,2)</f>
        <v>0</v>
      </c>
      <c r="K638" s="238" t="s">
        <v>1</v>
      </c>
      <c r="L638" s="45"/>
      <c r="M638" s="243" t="s">
        <v>1</v>
      </c>
      <c r="N638" s="244" t="s">
        <v>44</v>
      </c>
      <c r="O638" s="92"/>
      <c r="P638" s="245">
        <f>O638*H638</f>
        <v>0</v>
      </c>
      <c r="Q638" s="245">
        <v>0</v>
      </c>
      <c r="R638" s="245">
        <f>Q638*H638</f>
        <v>0</v>
      </c>
      <c r="S638" s="245">
        <v>0</v>
      </c>
      <c r="T638" s="246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7" t="s">
        <v>249</v>
      </c>
      <c r="AT638" s="247" t="s">
        <v>162</v>
      </c>
      <c r="AU638" s="247" t="s">
        <v>89</v>
      </c>
      <c r="AY638" s="18" t="s">
        <v>160</v>
      </c>
      <c r="BE638" s="248">
        <f>IF(N638="základní",J638,0)</f>
        <v>0</v>
      </c>
      <c r="BF638" s="248">
        <f>IF(N638="snížená",J638,0)</f>
        <v>0</v>
      </c>
      <c r="BG638" s="248">
        <f>IF(N638="zákl. přenesená",J638,0)</f>
        <v>0</v>
      </c>
      <c r="BH638" s="248">
        <f>IF(N638="sníž. přenesená",J638,0)</f>
        <v>0</v>
      </c>
      <c r="BI638" s="248">
        <f>IF(N638="nulová",J638,0)</f>
        <v>0</v>
      </c>
      <c r="BJ638" s="18" t="s">
        <v>87</v>
      </c>
      <c r="BK638" s="248">
        <f>ROUND(I638*H638,2)</f>
        <v>0</v>
      </c>
      <c r="BL638" s="18" t="s">
        <v>249</v>
      </c>
      <c r="BM638" s="247" t="s">
        <v>1004</v>
      </c>
    </row>
    <row r="639" s="2" customFormat="1" ht="16.5" customHeight="1">
      <c r="A639" s="39"/>
      <c r="B639" s="40"/>
      <c r="C639" s="236" t="s">
        <v>1005</v>
      </c>
      <c r="D639" s="236" t="s">
        <v>162</v>
      </c>
      <c r="E639" s="237" t="s">
        <v>1006</v>
      </c>
      <c r="F639" s="238" t="s">
        <v>1007</v>
      </c>
      <c r="G639" s="239" t="s">
        <v>781</v>
      </c>
      <c r="H639" s="240">
        <v>1</v>
      </c>
      <c r="I639" s="241"/>
      <c r="J639" s="242">
        <f>ROUND(I639*H639,2)</f>
        <v>0</v>
      </c>
      <c r="K639" s="238" t="s">
        <v>1</v>
      </c>
      <c r="L639" s="45"/>
      <c r="M639" s="243" t="s">
        <v>1</v>
      </c>
      <c r="N639" s="244" t="s">
        <v>44</v>
      </c>
      <c r="O639" s="92"/>
      <c r="P639" s="245">
        <f>O639*H639</f>
        <v>0</v>
      </c>
      <c r="Q639" s="245">
        <v>0</v>
      </c>
      <c r="R639" s="245">
        <f>Q639*H639</f>
        <v>0</v>
      </c>
      <c r="S639" s="245">
        <v>0</v>
      </c>
      <c r="T639" s="246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7" t="s">
        <v>249</v>
      </c>
      <c r="AT639" s="247" t="s">
        <v>162</v>
      </c>
      <c r="AU639" s="247" t="s">
        <v>89</v>
      </c>
      <c r="AY639" s="18" t="s">
        <v>160</v>
      </c>
      <c r="BE639" s="248">
        <f>IF(N639="základní",J639,0)</f>
        <v>0</v>
      </c>
      <c r="BF639" s="248">
        <f>IF(N639="snížená",J639,0)</f>
        <v>0</v>
      </c>
      <c r="BG639" s="248">
        <f>IF(N639="zákl. přenesená",J639,0)</f>
        <v>0</v>
      </c>
      <c r="BH639" s="248">
        <f>IF(N639="sníž. přenesená",J639,0)</f>
        <v>0</v>
      </c>
      <c r="BI639" s="248">
        <f>IF(N639="nulová",J639,0)</f>
        <v>0</v>
      </c>
      <c r="BJ639" s="18" t="s">
        <v>87</v>
      </c>
      <c r="BK639" s="248">
        <f>ROUND(I639*H639,2)</f>
        <v>0</v>
      </c>
      <c r="BL639" s="18" t="s">
        <v>249</v>
      </c>
      <c r="BM639" s="247" t="s">
        <v>1008</v>
      </c>
    </row>
    <row r="640" s="2" customFormat="1" ht="16.5" customHeight="1">
      <c r="A640" s="39"/>
      <c r="B640" s="40"/>
      <c r="C640" s="236" t="s">
        <v>1009</v>
      </c>
      <c r="D640" s="236" t="s">
        <v>162</v>
      </c>
      <c r="E640" s="237" t="s">
        <v>1010</v>
      </c>
      <c r="F640" s="238" t="s">
        <v>1011</v>
      </c>
      <c r="G640" s="239" t="s">
        <v>781</v>
      </c>
      <c r="H640" s="240">
        <v>1</v>
      </c>
      <c r="I640" s="241"/>
      <c r="J640" s="242">
        <f>ROUND(I640*H640,2)</f>
        <v>0</v>
      </c>
      <c r="K640" s="238" t="s">
        <v>1</v>
      </c>
      <c r="L640" s="45"/>
      <c r="M640" s="243" t="s">
        <v>1</v>
      </c>
      <c r="N640" s="244" t="s">
        <v>44</v>
      </c>
      <c r="O640" s="92"/>
      <c r="P640" s="245">
        <f>O640*H640</f>
        <v>0</v>
      </c>
      <c r="Q640" s="245">
        <v>0</v>
      </c>
      <c r="R640" s="245">
        <f>Q640*H640</f>
        <v>0</v>
      </c>
      <c r="S640" s="245">
        <v>0</v>
      </c>
      <c r="T640" s="246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7" t="s">
        <v>249</v>
      </c>
      <c r="AT640" s="247" t="s">
        <v>162</v>
      </c>
      <c r="AU640" s="247" t="s">
        <v>89</v>
      </c>
      <c r="AY640" s="18" t="s">
        <v>160</v>
      </c>
      <c r="BE640" s="248">
        <f>IF(N640="základní",J640,0)</f>
        <v>0</v>
      </c>
      <c r="BF640" s="248">
        <f>IF(N640="snížená",J640,0)</f>
        <v>0</v>
      </c>
      <c r="BG640" s="248">
        <f>IF(N640="zákl. přenesená",J640,0)</f>
        <v>0</v>
      </c>
      <c r="BH640" s="248">
        <f>IF(N640="sníž. přenesená",J640,0)</f>
        <v>0</v>
      </c>
      <c r="BI640" s="248">
        <f>IF(N640="nulová",J640,0)</f>
        <v>0</v>
      </c>
      <c r="BJ640" s="18" t="s">
        <v>87</v>
      </c>
      <c r="BK640" s="248">
        <f>ROUND(I640*H640,2)</f>
        <v>0</v>
      </c>
      <c r="BL640" s="18" t="s">
        <v>249</v>
      </c>
      <c r="BM640" s="247" t="s">
        <v>1012</v>
      </c>
    </row>
    <row r="641" s="2" customFormat="1" ht="16.5" customHeight="1">
      <c r="A641" s="39"/>
      <c r="B641" s="40"/>
      <c r="C641" s="236" t="s">
        <v>1013</v>
      </c>
      <c r="D641" s="236" t="s">
        <v>162</v>
      </c>
      <c r="E641" s="237" t="s">
        <v>1014</v>
      </c>
      <c r="F641" s="238" t="s">
        <v>1015</v>
      </c>
      <c r="G641" s="239" t="s">
        <v>363</v>
      </c>
      <c r="H641" s="240">
        <v>9</v>
      </c>
      <c r="I641" s="241"/>
      <c r="J641" s="242">
        <f>ROUND(I641*H641,2)</f>
        <v>0</v>
      </c>
      <c r="K641" s="238" t="s">
        <v>166</v>
      </c>
      <c r="L641" s="45"/>
      <c r="M641" s="243" t="s">
        <v>1</v>
      </c>
      <c r="N641" s="244" t="s">
        <v>44</v>
      </c>
      <c r="O641" s="92"/>
      <c r="P641" s="245">
        <f>O641*H641</f>
        <v>0</v>
      </c>
      <c r="Q641" s="245">
        <v>0</v>
      </c>
      <c r="R641" s="245">
        <f>Q641*H641</f>
        <v>0</v>
      </c>
      <c r="S641" s="245">
        <v>0.0039399999999999999</v>
      </c>
      <c r="T641" s="246">
        <f>S641*H641</f>
        <v>0.035459999999999998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7" t="s">
        <v>249</v>
      </c>
      <c r="AT641" s="247" t="s">
        <v>162</v>
      </c>
      <c r="AU641" s="247" t="s">
        <v>89</v>
      </c>
      <c r="AY641" s="18" t="s">
        <v>160</v>
      </c>
      <c r="BE641" s="248">
        <f>IF(N641="základní",J641,0)</f>
        <v>0</v>
      </c>
      <c r="BF641" s="248">
        <f>IF(N641="snížená",J641,0)</f>
        <v>0</v>
      </c>
      <c r="BG641" s="248">
        <f>IF(N641="zákl. přenesená",J641,0)</f>
        <v>0</v>
      </c>
      <c r="BH641" s="248">
        <f>IF(N641="sníž. přenesená",J641,0)</f>
        <v>0</v>
      </c>
      <c r="BI641" s="248">
        <f>IF(N641="nulová",J641,0)</f>
        <v>0</v>
      </c>
      <c r="BJ641" s="18" t="s">
        <v>87</v>
      </c>
      <c r="BK641" s="248">
        <f>ROUND(I641*H641,2)</f>
        <v>0</v>
      </c>
      <c r="BL641" s="18" t="s">
        <v>249</v>
      </c>
      <c r="BM641" s="247" t="s">
        <v>1016</v>
      </c>
    </row>
    <row r="642" s="2" customFormat="1" ht="16.5" customHeight="1">
      <c r="A642" s="39"/>
      <c r="B642" s="40"/>
      <c r="C642" s="236" t="s">
        <v>1017</v>
      </c>
      <c r="D642" s="236" t="s">
        <v>162</v>
      </c>
      <c r="E642" s="237" t="s">
        <v>1018</v>
      </c>
      <c r="F642" s="238" t="s">
        <v>1019</v>
      </c>
      <c r="G642" s="239" t="s">
        <v>363</v>
      </c>
      <c r="H642" s="240">
        <v>10</v>
      </c>
      <c r="I642" s="241"/>
      <c r="J642" s="242">
        <f>ROUND(I642*H642,2)</f>
        <v>0</v>
      </c>
      <c r="K642" s="238" t="s">
        <v>1</v>
      </c>
      <c r="L642" s="45"/>
      <c r="M642" s="243" t="s">
        <v>1</v>
      </c>
      <c r="N642" s="244" t="s">
        <v>44</v>
      </c>
      <c r="O642" s="92"/>
      <c r="P642" s="245">
        <f>O642*H642</f>
        <v>0</v>
      </c>
      <c r="Q642" s="245">
        <v>0</v>
      </c>
      <c r="R642" s="245">
        <f>Q642*H642</f>
        <v>0</v>
      </c>
      <c r="S642" s="245">
        <v>0</v>
      </c>
      <c r="T642" s="246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7" t="s">
        <v>249</v>
      </c>
      <c r="AT642" s="247" t="s">
        <v>162</v>
      </c>
      <c r="AU642" s="247" t="s">
        <v>89</v>
      </c>
      <c r="AY642" s="18" t="s">
        <v>160</v>
      </c>
      <c r="BE642" s="248">
        <f>IF(N642="základní",J642,0)</f>
        <v>0</v>
      </c>
      <c r="BF642" s="248">
        <f>IF(N642="snížená",J642,0)</f>
        <v>0</v>
      </c>
      <c r="BG642" s="248">
        <f>IF(N642="zákl. přenesená",J642,0)</f>
        <v>0</v>
      </c>
      <c r="BH642" s="248">
        <f>IF(N642="sníž. přenesená",J642,0)</f>
        <v>0</v>
      </c>
      <c r="BI642" s="248">
        <f>IF(N642="nulová",J642,0)</f>
        <v>0</v>
      </c>
      <c r="BJ642" s="18" t="s">
        <v>87</v>
      </c>
      <c r="BK642" s="248">
        <f>ROUND(I642*H642,2)</f>
        <v>0</v>
      </c>
      <c r="BL642" s="18" t="s">
        <v>249</v>
      </c>
      <c r="BM642" s="247" t="s">
        <v>1020</v>
      </c>
    </row>
    <row r="643" s="2" customFormat="1" ht="16.5" customHeight="1">
      <c r="A643" s="39"/>
      <c r="B643" s="40"/>
      <c r="C643" s="236" t="s">
        <v>1021</v>
      </c>
      <c r="D643" s="236" t="s">
        <v>162</v>
      </c>
      <c r="E643" s="237" t="s">
        <v>1022</v>
      </c>
      <c r="F643" s="238" t="s">
        <v>1023</v>
      </c>
      <c r="G643" s="239" t="s">
        <v>203</v>
      </c>
      <c r="H643" s="240">
        <v>13</v>
      </c>
      <c r="I643" s="241"/>
      <c r="J643" s="242">
        <f>ROUND(I643*H643,2)</f>
        <v>0</v>
      </c>
      <c r="K643" s="238" t="s">
        <v>166</v>
      </c>
      <c r="L643" s="45"/>
      <c r="M643" s="243" t="s">
        <v>1</v>
      </c>
      <c r="N643" s="244" t="s">
        <v>44</v>
      </c>
      <c r="O643" s="92"/>
      <c r="P643" s="245">
        <f>O643*H643</f>
        <v>0</v>
      </c>
      <c r="Q643" s="245">
        <v>0</v>
      </c>
      <c r="R643" s="245">
        <f>Q643*H643</f>
        <v>0</v>
      </c>
      <c r="S643" s="245">
        <v>0.0030000000000000001</v>
      </c>
      <c r="T643" s="246">
        <f>S643*H643</f>
        <v>0.039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7" t="s">
        <v>249</v>
      </c>
      <c r="AT643" s="247" t="s">
        <v>162</v>
      </c>
      <c r="AU643" s="247" t="s">
        <v>89</v>
      </c>
      <c r="AY643" s="18" t="s">
        <v>160</v>
      </c>
      <c r="BE643" s="248">
        <f>IF(N643="základní",J643,0)</f>
        <v>0</v>
      </c>
      <c r="BF643" s="248">
        <f>IF(N643="snížená",J643,0)</f>
        <v>0</v>
      </c>
      <c r="BG643" s="248">
        <f>IF(N643="zákl. přenesená",J643,0)</f>
        <v>0</v>
      </c>
      <c r="BH643" s="248">
        <f>IF(N643="sníž. přenesená",J643,0)</f>
        <v>0</v>
      </c>
      <c r="BI643" s="248">
        <f>IF(N643="nulová",J643,0)</f>
        <v>0</v>
      </c>
      <c r="BJ643" s="18" t="s">
        <v>87</v>
      </c>
      <c r="BK643" s="248">
        <f>ROUND(I643*H643,2)</f>
        <v>0</v>
      </c>
      <c r="BL643" s="18" t="s">
        <v>249</v>
      </c>
      <c r="BM643" s="247" t="s">
        <v>1024</v>
      </c>
    </row>
    <row r="644" s="13" customFormat="1">
      <c r="A644" s="13"/>
      <c r="B644" s="249"/>
      <c r="C644" s="250"/>
      <c r="D644" s="251" t="s">
        <v>169</v>
      </c>
      <c r="E644" s="252" t="s">
        <v>1</v>
      </c>
      <c r="F644" s="253" t="s">
        <v>1025</v>
      </c>
      <c r="G644" s="250"/>
      <c r="H644" s="252" t="s">
        <v>1</v>
      </c>
      <c r="I644" s="254"/>
      <c r="J644" s="250"/>
      <c r="K644" s="250"/>
      <c r="L644" s="255"/>
      <c r="M644" s="256"/>
      <c r="N644" s="257"/>
      <c r="O644" s="257"/>
      <c r="P644" s="257"/>
      <c r="Q644" s="257"/>
      <c r="R644" s="257"/>
      <c r="S644" s="257"/>
      <c r="T644" s="25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9" t="s">
        <v>169</v>
      </c>
      <c r="AU644" s="259" t="s">
        <v>89</v>
      </c>
      <c r="AV644" s="13" t="s">
        <v>87</v>
      </c>
      <c r="AW644" s="13" t="s">
        <v>34</v>
      </c>
      <c r="AX644" s="13" t="s">
        <v>79</v>
      </c>
      <c r="AY644" s="259" t="s">
        <v>160</v>
      </c>
    </row>
    <row r="645" s="14" customFormat="1">
      <c r="A645" s="14"/>
      <c r="B645" s="260"/>
      <c r="C645" s="261"/>
      <c r="D645" s="251" t="s">
        <v>169</v>
      </c>
      <c r="E645" s="262" t="s">
        <v>1</v>
      </c>
      <c r="F645" s="263" t="s">
        <v>1026</v>
      </c>
      <c r="G645" s="261"/>
      <c r="H645" s="264">
        <v>13</v>
      </c>
      <c r="I645" s="265"/>
      <c r="J645" s="261"/>
      <c r="K645" s="261"/>
      <c r="L645" s="266"/>
      <c r="M645" s="267"/>
      <c r="N645" s="268"/>
      <c r="O645" s="268"/>
      <c r="P645" s="268"/>
      <c r="Q645" s="268"/>
      <c r="R645" s="268"/>
      <c r="S645" s="268"/>
      <c r="T645" s="26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70" t="s">
        <v>169</v>
      </c>
      <c r="AU645" s="270" t="s">
        <v>89</v>
      </c>
      <c r="AV645" s="14" t="s">
        <v>89</v>
      </c>
      <c r="AW645" s="14" t="s">
        <v>34</v>
      </c>
      <c r="AX645" s="14" t="s">
        <v>87</v>
      </c>
      <c r="AY645" s="270" t="s">
        <v>160</v>
      </c>
    </row>
    <row r="646" s="12" customFormat="1" ht="25.92" customHeight="1">
      <c r="A646" s="12"/>
      <c r="B646" s="220"/>
      <c r="C646" s="221"/>
      <c r="D646" s="222" t="s">
        <v>78</v>
      </c>
      <c r="E646" s="223" t="s">
        <v>208</v>
      </c>
      <c r="F646" s="223" t="s">
        <v>1027</v>
      </c>
      <c r="G646" s="221"/>
      <c r="H646" s="221"/>
      <c r="I646" s="224"/>
      <c r="J646" s="225">
        <f>BK646</f>
        <v>0</v>
      </c>
      <c r="K646" s="221"/>
      <c r="L646" s="226"/>
      <c r="M646" s="227"/>
      <c r="N646" s="228"/>
      <c r="O646" s="228"/>
      <c r="P646" s="229">
        <f>P647</f>
        <v>0</v>
      </c>
      <c r="Q646" s="228"/>
      <c r="R646" s="229">
        <f>R647</f>
        <v>0</v>
      </c>
      <c r="S646" s="228"/>
      <c r="T646" s="230">
        <f>T647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31" t="s">
        <v>175</v>
      </c>
      <c r="AT646" s="232" t="s">
        <v>78</v>
      </c>
      <c r="AU646" s="232" t="s">
        <v>79</v>
      </c>
      <c r="AY646" s="231" t="s">
        <v>160</v>
      </c>
      <c r="BK646" s="233">
        <f>BK647</f>
        <v>0</v>
      </c>
    </row>
    <row r="647" s="12" customFormat="1" ht="22.8" customHeight="1">
      <c r="A647" s="12"/>
      <c r="B647" s="220"/>
      <c r="C647" s="221"/>
      <c r="D647" s="222" t="s">
        <v>78</v>
      </c>
      <c r="E647" s="234" t="s">
        <v>1028</v>
      </c>
      <c r="F647" s="234" t="s">
        <v>1029</v>
      </c>
      <c r="G647" s="221"/>
      <c r="H647" s="221"/>
      <c r="I647" s="224"/>
      <c r="J647" s="235">
        <f>BK647</f>
        <v>0</v>
      </c>
      <c r="K647" s="221"/>
      <c r="L647" s="226"/>
      <c r="M647" s="227"/>
      <c r="N647" s="228"/>
      <c r="O647" s="228"/>
      <c r="P647" s="229">
        <f>P648</f>
        <v>0</v>
      </c>
      <c r="Q647" s="228"/>
      <c r="R647" s="229">
        <f>R648</f>
        <v>0</v>
      </c>
      <c r="S647" s="228"/>
      <c r="T647" s="230">
        <f>T648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31" t="s">
        <v>175</v>
      </c>
      <c r="AT647" s="232" t="s">
        <v>78</v>
      </c>
      <c r="AU647" s="232" t="s">
        <v>87</v>
      </c>
      <c r="AY647" s="231" t="s">
        <v>160</v>
      </c>
      <c r="BK647" s="233">
        <f>BK648</f>
        <v>0</v>
      </c>
    </row>
    <row r="648" s="2" customFormat="1" ht="16.5" customHeight="1">
      <c r="A648" s="39"/>
      <c r="B648" s="40"/>
      <c r="C648" s="236" t="s">
        <v>1030</v>
      </c>
      <c r="D648" s="236" t="s">
        <v>162</v>
      </c>
      <c r="E648" s="237" t="s">
        <v>1031</v>
      </c>
      <c r="F648" s="238" t="s">
        <v>1032</v>
      </c>
      <c r="G648" s="239" t="s">
        <v>781</v>
      </c>
      <c r="H648" s="240">
        <v>1</v>
      </c>
      <c r="I648" s="241"/>
      <c r="J648" s="242">
        <f>ROUND(I648*H648,2)</f>
        <v>0</v>
      </c>
      <c r="K648" s="238" t="s">
        <v>1</v>
      </c>
      <c r="L648" s="45"/>
      <c r="M648" s="303" t="s">
        <v>1</v>
      </c>
      <c r="N648" s="304" t="s">
        <v>44</v>
      </c>
      <c r="O648" s="305"/>
      <c r="P648" s="306">
        <f>O648*H648</f>
        <v>0</v>
      </c>
      <c r="Q648" s="306">
        <v>0</v>
      </c>
      <c r="R648" s="306">
        <f>Q648*H648</f>
        <v>0</v>
      </c>
      <c r="S648" s="306">
        <v>0</v>
      </c>
      <c r="T648" s="307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7" t="s">
        <v>554</v>
      </c>
      <c r="AT648" s="247" t="s">
        <v>162</v>
      </c>
      <c r="AU648" s="247" t="s">
        <v>89</v>
      </c>
      <c r="AY648" s="18" t="s">
        <v>160</v>
      </c>
      <c r="BE648" s="248">
        <f>IF(N648="základní",J648,0)</f>
        <v>0</v>
      </c>
      <c r="BF648" s="248">
        <f>IF(N648="snížená",J648,0)</f>
        <v>0</v>
      </c>
      <c r="BG648" s="248">
        <f>IF(N648="zákl. přenesená",J648,0)</f>
        <v>0</v>
      </c>
      <c r="BH648" s="248">
        <f>IF(N648="sníž. přenesená",J648,0)</f>
        <v>0</v>
      </c>
      <c r="BI648" s="248">
        <f>IF(N648="nulová",J648,0)</f>
        <v>0</v>
      </c>
      <c r="BJ648" s="18" t="s">
        <v>87</v>
      </c>
      <c r="BK648" s="248">
        <f>ROUND(I648*H648,2)</f>
        <v>0</v>
      </c>
      <c r="BL648" s="18" t="s">
        <v>554</v>
      </c>
      <c r="BM648" s="247" t="s">
        <v>1033</v>
      </c>
    </row>
    <row r="649" s="2" customFormat="1" ht="6.96" customHeight="1">
      <c r="A649" s="39"/>
      <c r="B649" s="67"/>
      <c r="C649" s="68"/>
      <c r="D649" s="68"/>
      <c r="E649" s="68"/>
      <c r="F649" s="68"/>
      <c r="G649" s="68"/>
      <c r="H649" s="68"/>
      <c r="I649" s="184"/>
      <c r="J649" s="68"/>
      <c r="K649" s="68"/>
      <c r="L649" s="45"/>
      <c r="M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</row>
  </sheetData>
  <sheetProtection sheet="1" autoFilter="0" formatColumns="0" formatRows="0" objects="1" scenarios="1" spinCount="100000" saltValue="YuJ0wUTuki9q33YXlXY12QvR3GvN3pZVAjaoMr5MBxg8UBZrSFNg6CL5NGrN2qZxBO4SbzeNV8+Wmu8fVrDMPQ==" hashValue="eIXBfgj2xbRFK0FmJo7sf6LcGEL7cJYrAWvKRsjph/gBJlxrMJeoz0GOlpUpVymf4JTB+k+ueKC5IbU1dCNFKQ==" algorithmName="SHA-512" password="CC35"/>
  <autoFilter ref="C142:K648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110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ZŠ Masarykova, Ostrov - 2. etapa, rekonstr.učebny řemeslných oborů ve vazbě na zajištění bezbariérovosti školy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1034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4. 12. 2019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ROUND((SUM(BE134:BE280)),  2)</f>
        <v>0</v>
      </c>
      <c r="G33" s="39"/>
      <c r="H33" s="39"/>
      <c r="I33" s="163">
        <v>0.20999999999999999</v>
      </c>
      <c r="J33" s="162">
        <f>ROUND(((SUM(BE134:BE280))*I33),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ROUND((SUM(BF134:BF280)),  2)</f>
        <v>0</v>
      </c>
      <c r="G34" s="39"/>
      <c r="H34" s="39"/>
      <c r="I34" s="163">
        <v>0.14999999999999999</v>
      </c>
      <c r="J34" s="162">
        <f>ROUND(((SUM(BF134:BF280))*I34),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ROUND((SUM(BG134:BG280)),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ROUND((SUM(BH134:BH280)),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ROUND((SUM(BI134:BI280)),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ZŠ Masarykova, Ostrov - 2. etapa, rekonstr.učebny řemeslných oborů ve vazbě na zajištění bezbariérovosti školy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 - Nové uspořádání a vybavení dílny vč.zázemí - stavební část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4. 12. 2019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8.2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114</v>
      </c>
      <c r="D94" s="190"/>
      <c r="E94" s="190"/>
      <c r="F94" s="190"/>
      <c r="G94" s="190"/>
      <c r="H94" s="190"/>
      <c r="I94" s="191"/>
      <c r="J94" s="192" t="s">
        <v>115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116</v>
      </c>
      <c r="D96" s="41"/>
      <c r="E96" s="41"/>
      <c r="F96" s="41"/>
      <c r="G96" s="41"/>
      <c r="H96" s="41"/>
      <c r="I96" s="145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94"/>
      <c r="C97" s="195"/>
      <c r="D97" s="196" t="s">
        <v>118</v>
      </c>
      <c r="E97" s="197"/>
      <c r="F97" s="197"/>
      <c r="G97" s="197"/>
      <c r="H97" s="197"/>
      <c r="I97" s="198"/>
      <c r="J97" s="199">
        <f>J135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123</v>
      </c>
      <c r="E98" s="204"/>
      <c r="F98" s="204"/>
      <c r="G98" s="204"/>
      <c r="H98" s="204"/>
      <c r="I98" s="205"/>
      <c r="J98" s="206">
        <f>J136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124</v>
      </c>
      <c r="E99" s="204"/>
      <c r="F99" s="204"/>
      <c r="G99" s="204"/>
      <c r="H99" s="204"/>
      <c r="I99" s="205"/>
      <c r="J99" s="206">
        <f>J155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125</v>
      </c>
      <c r="E100" s="204"/>
      <c r="F100" s="204"/>
      <c r="G100" s="204"/>
      <c r="H100" s="204"/>
      <c r="I100" s="205"/>
      <c r="J100" s="206">
        <f>J158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126</v>
      </c>
      <c r="E101" s="204"/>
      <c r="F101" s="204"/>
      <c r="G101" s="204"/>
      <c r="H101" s="204"/>
      <c r="I101" s="205"/>
      <c r="J101" s="206">
        <f>J161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127</v>
      </c>
      <c r="E102" s="204"/>
      <c r="F102" s="204"/>
      <c r="G102" s="204"/>
      <c r="H102" s="204"/>
      <c r="I102" s="205"/>
      <c r="J102" s="206">
        <f>J166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128</v>
      </c>
      <c r="E103" s="204"/>
      <c r="F103" s="204"/>
      <c r="G103" s="204"/>
      <c r="H103" s="204"/>
      <c r="I103" s="205"/>
      <c r="J103" s="206">
        <f>J172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4"/>
      <c r="C104" s="195"/>
      <c r="D104" s="196" t="s">
        <v>129</v>
      </c>
      <c r="E104" s="197"/>
      <c r="F104" s="197"/>
      <c r="G104" s="197"/>
      <c r="H104" s="197"/>
      <c r="I104" s="198"/>
      <c r="J104" s="199">
        <f>J179</f>
        <v>0</v>
      </c>
      <c r="K104" s="195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1"/>
      <c r="C105" s="202"/>
      <c r="D105" s="203" t="s">
        <v>130</v>
      </c>
      <c r="E105" s="204"/>
      <c r="F105" s="204"/>
      <c r="G105" s="204"/>
      <c r="H105" s="204"/>
      <c r="I105" s="205"/>
      <c r="J105" s="206">
        <f>J180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132</v>
      </c>
      <c r="E106" s="204"/>
      <c r="F106" s="204"/>
      <c r="G106" s="204"/>
      <c r="H106" s="204"/>
      <c r="I106" s="205"/>
      <c r="J106" s="206">
        <f>J192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133</v>
      </c>
      <c r="E107" s="204"/>
      <c r="F107" s="204"/>
      <c r="G107" s="204"/>
      <c r="H107" s="204"/>
      <c r="I107" s="205"/>
      <c r="J107" s="206">
        <f>J205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135</v>
      </c>
      <c r="E108" s="204"/>
      <c r="F108" s="204"/>
      <c r="G108" s="204"/>
      <c r="H108" s="204"/>
      <c r="I108" s="205"/>
      <c r="J108" s="206">
        <f>J207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1035</v>
      </c>
      <c r="E109" s="204"/>
      <c r="F109" s="204"/>
      <c r="G109" s="204"/>
      <c r="H109" s="204"/>
      <c r="I109" s="205"/>
      <c r="J109" s="206">
        <f>J225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1036</v>
      </c>
      <c r="E110" s="204"/>
      <c r="F110" s="204"/>
      <c r="G110" s="204"/>
      <c r="H110" s="204"/>
      <c r="I110" s="205"/>
      <c r="J110" s="206">
        <f>J229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139</v>
      </c>
      <c r="E111" s="204"/>
      <c r="F111" s="204"/>
      <c r="G111" s="204"/>
      <c r="H111" s="204"/>
      <c r="I111" s="205"/>
      <c r="J111" s="206">
        <f>J234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140</v>
      </c>
      <c r="E112" s="204"/>
      <c r="F112" s="204"/>
      <c r="G112" s="204"/>
      <c r="H112" s="204"/>
      <c r="I112" s="205"/>
      <c r="J112" s="206">
        <f>J255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142</v>
      </c>
      <c r="E113" s="204"/>
      <c r="F113" s="204"/>
      <c r="G113" s="204"/>
      <c r="H113" s="204"/>
      <c r="I113" s="205"/>
      <c r="J113" s="206">
        <f>J262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94"/>
      <c r="C114" s="195"/>
      <c r="D114" s="196" t="s">
        <v>1037</v>
      </c>
      <c r="E114" s="197"/>
      <c r="F114" s="197"/>
      <c r="G114" s="197"/>
      <c r="H114" s="197"/>
      <c r="I114" s="198"/>
      <c r="J114" s="199">
        <f>J276</f>
        <v>0</v>
      </c>
      <c r="K114" s="195"/>
      <c r="L114" s="200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184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187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145</v>
      </c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8" t="str">
        <f>E7</f>
        <v>ZŠ Masarykova, Ostrov - 2. etapa, rekonstr.učebny řemeslných oborů ve vazbě na zajištění bezbariérovosti školy</v>
      </c>
      <c r="F124" s="33"/>
      <c r="G124" s="33"/>
      <c r="H124" s="33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111</v>
      </c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B - Nové uspořádání a vybavení dílny vč.zázemí - stavební část</v>
      </c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22</v>
      </c>
      <c r="D128" s="41"/>
      <c r="E128" s="41"/>
      <c r="F128" s="28" t="str">
        <f>F12</f>
        <v>Ostrov</v>
      </c>
      <c r="G128" s="41"/>
      <c r="H128" s="41"/>
      <c r="I128" s="148" t="s">
        <v>24</v>
      </c>
      <c r="J128" s="80" t="str">
        <f>IF(J12="","",J12)</f>
        <v>4. 12. 2019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58.2" customHeight="1">
      <c r="A130" s="39"/>
      <c r="B130" s="40"/>
      <c r="C130" s="33" t="s">
        <v>26</v>
      </c>
      <c r="D130" s="41"/>
      <c r="E130" s="41"/>
      <c r="F130" s="28" t="str">
        <f>E15</f>
        <v>Město Ostrov</v>
      </c>
      <c r="G130" s="41"/>
      <c r="H130" s="41"/>
      <c r="I130" s="148" t="s">
        <v>32</v>
      </c>
      <c r="J130" s="37" t="str">
        <f>E21</f>
        <v>BPO spol. s r.o.,Lidická 1239,36317 OSTROV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30</v>
      </c>
      <c r="D131" s="41"/>
      <c r="E131" s="41"/>
      <c r="F131" s="28" t="str">
        <f>IF(E18="","",E18)</f>
        <v>Vyplň údaj</v>
      </c>
      <c r="G131" s="41"/>
      <c r="H131" s="41"/>
      <c r="I131" s="148" t="s">
        <v>35</v>
      </c>
      <c r="J131" s="37" t="str">
        <f>E24</f>
        <v>Tomanová Ing.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8"/>
      <c r="B133" s="209"/>
      <c r="C133" s="210" t="s">
        <v>146</v>
      </c>
      <c r="D133" s="211" t="s">
        <v>64</v>
      </c>
      <c r="E133" s="211" t="s">
        <v>60</v>
      </c>
      <c r="F133" s="211" t="s">
        <v>61</v>
      </c>
      <c r="G133" s="211" t="s">
        <v>147</v>
      </c>
      <c r="H133" s="211" t="s">
        <v>148</v>
      </c>
      <c r="I133" s="212" t="s">
        <v>149</v>
      </c>
      <c r="J133" s="211" t="s">
        <v>115</v>
      </c>
      <c r="K133" s="213" t="s">
        <v>150</v>
      </c>
      <c r="L133" s="214"/>
      <c r="M133" s="101" t="s">
        <v>1</v>
      </c>
      <c r="N133" s="102" t="s">
        <v>43</v>
      </c>
      <c r="O133" s="102" t="s">
        <v>151</v>
      </c>
      <c r="P133" s="102" t="s">
        <v>152</v>
      </c>
      <c r="Q133" s="102" t="s">
        <v>153</v>
      </c>
      <c r="R133" s="102" t="s">
        <v>154</v>
      </c>
      <c r="S133" s="102" t="s">
        <v>155</v>
      </c>
      <c r="T133" s="103" t="s">
        <v>156</v>
      </c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</row>
    <row r="134" s="2" customFormat="1" ht="22.8" customHeight="1">
      <c r="A134" s="39"/>
      <c r="B134" s="40"/>
      <c r="C134" s="108" t="s">
        <v>157</v>
      </c>
      <c r="D134" s="41"/>
      <c r="E134" s="41"/>
      <c r="F134" s="41"/>
      <c r="G134" s="41"/>
      <c r="H134" s="41"/>
      <c r="I134" s="145"/>
      <c r="J134" s="215">
        <f>BK134</f>
        <v>0</v>
      </c>
      <c r="K134" s="41"/>
      <c r="L134" s="45"/>
      <c r="M134" s="104"/>
      <c r="N134" s="216"/>
      <c r="O134" s="105"/>
      <c r="P134" s="217">
        <f>P135+P179+P276</f>
        <v>0</v>
      </c>
      <c r="Q134" s="105"/>
      <c r="R134" s="217">
        <f>R135+R179+R276</f>
        <v>23.308129999999998</v>
      </c>
      <c r="S134" s="105"/>
      <c r="T134" s="218">
        <f>T135+T179+T276</f>
        <v>34.456099999999999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78</v>
      </c>
      <c r="AU134" s="18" t="s">
        <v>117</v>
      </c>
      <c r="BK134" s="219">
        <f>BK135+BK179+BK276</f>
        <v>0</v>
      </c>
    </row>
    <row r="135" s="12" customFormat="1" ht="25.92" customHeight="1">
      <c r="A135" s="12"/>
      <c r="B135" s="220"/>
      <c r="C135" s="221"/>
      <c r="D135" s="222" t="s">
        <v>78</v>
      </c>
      <c r="E135" s="223" t="s">
        <v>158</v>
      </c>
      <c r="F135" s="223" t="s">
        <v>159</v>
      </c>
      <c r="G135" s="221"/>
      <c r="H135" s="221"/>
      <c r="I135" s="224"/>
      <c r="J135" s="225">
        <f>BK135</f>
        <v>0</v>
      </c>
      <c r="K135" s="221"/>
      <c r="L135" s="226"/>
      <c r="M135" s="227"/>
      <c r="N135" s="228"/>
      <c r="O135" s="228"/>
      <c r="P135" s="229">
        <f>P136+P155+P158+P161+P166+P172</f>
        <v>0</v>
      </c>
      <c r="Q135" s="228"/>
      <c r="R135" s="229">
        <f>R136+R155+R158+R161+R166+R172</f>
        <v>22.375819</v>
      </c>
      <c r="S135" s="228"/>
      <c r="T135" s="230">
        <f>T136+T155+T158+T161+T166+T172</f>
        <v>33.402099999999997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87</v>
      </c>
      <c r="AT135" s="232" t="s">
        <v>78</v>
      </c>
      <c r="AU135" s="232" t="s">
        <v>79</v>
      </c>
      <c r="AY135" s="231" t="s">
        <v>160</v>
      </c>
      <c r="BK135" s="233">
        <f>BK136+BK155+BK158+BK161+BK166+BK172</f>
        <v>0</v>
      </c>
    </row>
    <row r="136" s="12" customFormat="1" ht="22.8" customHeight="1">
      <c r="A136" s="12"/>
      <c r="B136" s="220"/>
      <c r="C136" s="221"/>
      <c r="D136" s="222" t="s">
        <v>78</v>
      </c>
      <c r="E136" s="234" t="s">
        <v>190</v>
      </c>
      <c r="F136" s="234" t="s">
        <v>331</v>
      </c>
      <c r="G136" s="221"/>
      <c r="H136" s="221"/>
      <c r="I136" s="224"/>
      <c r="J136" s="235">
        <f>BK136</f>
        <v>0</v>
      </c>
      <c r="K136" s="221"/>
      <c r="L136" s="226"/>
      <c r="M136" s="227"/>
      <c r="N136" s="228"/>
      <c r="O136" s="228"/>
      <c r="P136" s="229">
        <f>SUM(P137:P154)</f>
        <v>0</v>
      </c>
      <c r="Q136" s="228"/>
      <c r="R136" s="229">
        <f>SUM(R137:R154)</f>
        <v>22.358450000000001</v>
      </c>
      <c r="S136" s="228"/>
      <c r="T136" s="230">
        <f>SUM(T137:T154)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87</v>
      </c>
      <c r="AT136" s="232" t="s">
        <v>78</v>
      </c>
      <c r="AU136" s="232" t="s">
        <v>87</v>
      </c>
      <c r="AY136" s="231" t="s">
        <v>160</v>
      </c>
      <c r="BK136" s="233">
        <f>SUM(BK137:BK154)</f>
        <v>0</v>
      </c>
    </row>
    <row r="137" s="2" customFormat="1" ht="16.5" customHeight="1">
      <c r="A137" s="39"/>
      <c r="B137" s="40"/>
      <c r="C137" s="236" t="s">
        <v>87</v>
      </c>
      <c r="D137" s="236" t="s">
        <v>162</v>
      </c>
      <c r="E137" s="237" t="s">
        <v>1038</v>
      </c>
      <c r="F137" s="238" t="s">
        <v>1039</v>
      </c>
      <c r="G137" s="239" t="s">
        <v>203</v>
      </c>
      <c r="H137" s="240">
        <v>197</v>
      </c>
      <c r="I137" s="241"/>
      <c r="J137" s="242">
        <f>ROUND(I137*H137,2)</f>
        <v>0</v>
      </c>
      <c r="K137" s="238" t="s">
        <v>166</v>
      </c>
      <c r="L137" s="45"/>
      <c r="M137" s="243" t="s">
        <v>1</v>
      </c>
      <c r="N137" s="244" t="s">
        <v>44</v>
      </c>
      <c r="O137" s="92"/>
      <c r="P137" s="245">
        <f>O137*H137</f>
        <v>0</v>
      </c>
      <c r="Q137" s="245">
        <v>0.0057000000000000002</v>
      </c>
      <c r="R137" s="245">
        <f>Q137*H137</f>
        <v>1.1229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167</v>
      </c>
      <c r="AT137" s="247" t="s">
        <v>162</v>
      </c>
      <c r="AU137" s="247" t="s">
        <v>89</v>
      </c>
      <c r="AY137" s="18" t="s">
        <v>160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87</v>
      </c>
      <c r="BK137" s="248">
        <f>ROUND(I137*H137,2)</f>
        <v>0</v>
      </c>
      <c r="BL137" s="18" t="s">
        <v>167</v>
      </c>
      <c r="BM137" s="247" t="s">
        <v>1040</v>
      </c>
    </row>
    <row r="138" s="13" customFormat="1">
      <c r="A138" s="13"/>
      <c r="B138" s="249"/>
      <c r="C138" s="250"/>
      <c r="D138" s="251" t="s">
        <v>169</v>
      </c>
      <c r="E138" s="252" t="s">
        <v>1</v>
      </c>
      <c r="F138" s="253" t="s">
        <v>1041</v>
      </c>
      <c r="G138" s="250"/>
      <c r="H138" s="252" t="s">
        <v>1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169</v>
      </c>
      <c r="AU138" s="259" t="s">
        <v>89</v>
      </c>
      <c r="AV138" s="13" t="s">
        <v>87</v>
      </c>
      <c r="AW138" s="13" t="s">
        <v>34</v>
      </c>
      <c r="AX138" s="13" t="s">
        <v>79</v>
      </c>
      <c r="AY138" s="259" t="s">
        <v>160</v>
      </c>
    </row>
    <row r="139" s="14" customFormat="1">
      <c r="A139" s="14"/>
      <c r="B139" s="260"/>
      <c r="C139" s="261"/>
      <c r="D139" s="251" t="s">
        <v>169</v>
      </c>
      <c r="E139" s="262" t="s">
        <v>1</v>
      </c>
      <c r="F139" s="263" t="s">
        <v>1042</v>
      </c>
      <c r="G139" s="261"/>
      <c r="H139" s="264">
        <v>117.13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0" t="s">
        <v>169</v>
      </c>
      <c r="AU139" s="270" t="s">
        <v>89</v>
      </c>
      <c r="AV139" s="14" t="s">
        <v>89</v>
      </c>
      <c r="AW139" s="14" t="s">
        <v>34</v>
      </c>
      <c r="AX139" s="14" t="s">
        <v>79</v>
      </c>
      <c r="AY139" s="270" t="s">
        <v>160</v>
      </c>
    </row>
    <row r="140" s="14" customFormat="1">
      <c r="A140" s="14"/>
      <c r="B140" s="260"/>
      <c r="C140" s="261"/>
      <c r="D140" s="251" t="s">
        <v>169</v>
      </c>
      <c r="E140" s="262" t="s">
        <v>1</v>
      </c>
      <c r="F140" s="263" t="s">
        <v>1043</v>
      </c>
      <c r="G140" s="261"/>
      <c r="H140" s="264">
        <v>63.244999999999997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0" t="s">
        <v>169</v>
      </c>
      <c r="AU140" s="270" t="s">
        <v>89</v>
      </c>
      <c r="AV140" s="14" t="s">
        <v>89</v>
      </c>
      <c r="AW140" s="14" t="s">
        <v>34</v>
      </c>
      <c r="AX140" s="14" t="s">
        <v>79</v>
      </c>
      <c r="AY140" s="270" t="s">
        <v>160</v>
      </c>
    </row>
    <row r="141" s="14" customFormat="1">
      <c r="A141" s="14"/>
      <c r="B141" s="260"/>
      <c r="C141" s="261"/>
      <c r="D141" s="251" t="s">
        <v>169</v>
      </c>
      <c r="E141" s="262" t="s">
        <v>1</v>
      </c>
      <c r="F141" s="263" t="s">
        <v>1044</v>
      </c>
      <c r="G141" s="261"/>
      <c r="H141" s="264">
        <v>6.9000000000000004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0" t="s">
        <v>169</v>
      </c>
      <c r="AU141" s="270" t="s">
        <v>89</v>
      </c>
      <c r="AV141" s="14" t="s">
        <v>89</v>
      </c>
      <c r="AW141" s="14" t="s">
        <v>34</v>
      </c>
      <c r="AX141" s="14" t="s">
        <v>79</v>
      </c>
      <c r="AY141" s="270" t="s">
        <v>160</v>
      </c>
    </row>
    <row r="142" s="14" customFormat="1">
      <c r="A142" s="14"/>
      <c r="B142" s="260"/>
      <c r="C142" s="261"/>
      <c r="D142" s="251" t="s">
        <v>169</v>
      </c>
      <c r="E142" s="262" t="s">
        <v>1</v>
      </c>
      <c r="F142" s="263" t="s">
        <v>1045</v>
      </c>
      <c r="G142" s="261"/>
      <c r="H142" s="264">
        <v>9.7249999999999996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0" t="s">
        <v>169</v>
      </c>
      <c r="AU142" s="270" t="s">
        <v>89</v>
      </c>
      <c r="AV142" s="14" t="s">
        <v>89</v>
      </c>
      <c r="AW142" s="14" t="s">
        <v>34</v>
      </c>
      <c r="AX142" s="14" t="s">
        <v>79</v>
      </c>
      <c r="AY142" s="270" t="s">
        <v>160</v>
      </c>
    </row>
    <row r="143" s="15" customFormat="1">
      <c r="A143" s="15"/>
      <c r="B143" s="281"/>
      <c r="C143" s="282"/>
      <c r="D143" s="251" t="s">
        <v>169</v>
      </c>
      <c r="E143" s="283" t="s">
        <v>1</v>
      </c>
      <c r="F143" s="284" t="s">
        <v>234</v>
      </c>
      <c r="G143" s="282"/>
      <c r="H143" s="285">
        <v>197</v>
      </c>
      <c r="I143" s="286"/>
      <c r="J143" s="282"/>
      <c r="K143" s="282"/>
      <c r="L143" s="287"/>
      <c r="M143" s="288"/>
      <c r="N143" s="289"/>
      <c r="O143" s="289"/>
      <c r="P143" s="289"/>
      <c r="Q143" s="289"/>
      <c r="R143" s="289"/>
      <c r="S143" s="289"/>
      <c r="T143" s="29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91" t="s">
        <v>169</v>
      </c>
      <c r="AU143" s="291" t="s">
        <v>89</v>
      </c>
      <c r="AV143" s="15" t="s">
        <v>167</v>
      </c>
      <c r="AW143" s="15" t="s">
        <v>34</v>
      </c>
      <c r="AX143" s="15" t="s">
        <v>87</v>
      </c>
      <c r="AY143" s="291" t="s">
        <v>160</v>
      </c>
    </row>
    <row r="144" s="2" customFormat="1" ht="16.5" customHeight="1">
      <c r="A144" s="39"/>
      <c r="B144" s="40"/>
      <c r="C144" s="236" t="s">
        <v>89</v>
      </c>
      <c r="D144" s="236" t="s">
        <v>162</v>
      </c>
      <c r="E144" s="237" t="s">
        <v>1046</v>
      </c>
      <c r="F144" s="238" t="s">
        <v>362</v>
      </c>
      <c r="G144" s="239" t="s">
        <v>363</v>
      </c>
      <c r="H144" s="240">
        <v>8</v>
      </c>
      <c r="I144" s="241"/>
      <c r="J144" s="242">
        <f>ROUND(I144*H144,2)</f>
        <v>0</v>
      </c>
      <c r="K144" s="238" t="s">
        <v>1</v>
      </c>
      <c r="L144" s="45"/>
      <c r="M144" s="243" t="s">
        <v>1</v>
      </c>
      <c r="N144" s="244" t="s">
        <v>44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167</v>
      </c>
      <c r="AT144" s="247" t="s">
        <v>162</v>
      </c>
      <c r="AU144" s="247" t="s">
        <v>89</v>
      </c>
      <c r="AY144" s="18" t="s">
        <v>160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87</v>
      </c>
      <c r="BK144" s="248">
        <f>ROUND(I144*H144,2)</f>
        <v>0</v>
      </c>
      <c r="BL144" s="18" t="s">
        <v>167</v>
      </c>
      <c r="BM144" s="247" t="s">
        <v>1047</v>
      </c>
    </row>
    <row r="145" s="14" customFormat="1">
      <c r="A145" s="14"/>
      <c r="B145" s="260"/>
      <c r="C145" s="261"/>
      <c r="D145" s="251" t="s">
        <v>169</v>
      </c>
      <c r="E145" s="262" t="s">
        <v>1</v>
      </c>
      <c r="F145" s="263" t="s">
        <v>1048</v>
      </c>
      <c r="G145" s="261"/>
      <c r="H145" s="264">
        <v>8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0" t="s">
        <v>169</v>
      </c>
      <c r="AU145" s="270" t="s">
        <v>89</v>
      </c>
      <c r="AV145" s="14" t="s">
        <v>89</v>
      </c>
      <c r="AW145" s="14" t="s">
        <v>34</v>
      </c>
      <c r="AX145" s="14" t="s">
        <v>87</v>
      </c>
      <c r="AY145" s="270" t="s">
        <v>160</v>
      </c>
    </row>
    <row r="146" s="2" customFormat="1" ht="16.5" customHeight="1">
      <c r="A146" s="39"/>
      <c r="B146" s="40"/>
      <c r="C146" s="236" t="s">
        <v>175</v>
      </c>
      <c r="D146" s="236" t="s">
        <v>162</v>
      </c>
      <c r="E146" s="237" t="s">
        <v>498</v>
      </c>
      <c r="F146" s="238" t="s">
        <v>499</v>
      </c>
      <c r="G146" s="239" t="s">
        <v>203</v>
      </c>
      <c r="H146" s="240">
        <v>85</v>
      </c>
      <c r="I146" s="241"/>
      <c r="J146" s="242">
        <f>ROUND(I146*H146,2)</f>
        <v>0</v>
      </c>
      <c r="K146" s="238" t="s">
        <v>166</v>
      </c>
      <c r="L146" s="45"/>
      <c r="M146" s="243" t="s">
        <v>1</v>
      </c>
      <c r="N146" s="244" t="s">
        <v>44</v>
      </c>
      <c r="O146" s="92"/>
      <c r="P146" s="245">
        <f>O146*H146</f>
        <v>0</v>
      </c>
      <c r="Q146" s="245">
        <v>0.00012999999999999999</v>
      </c>
      <c r="R146" s="245">
        <f>Q146*H146</f>
        <v>0.011049999999999999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167</v>
      </c>
      <c r="AT146" s="247" t="s">
        <v>162</v>
      </c>
      <c r="AU146" s="247" t="s">
        <v>89</v>
      </c>
      <c r="AY146" s="18" t="s">
        <v>160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87</v>
      </c>
      <c r="BK146" s="248">
        <f>ROUND(I146*H146,2)</f>
        <v>0</v>
      </c>
      <c r="BL146" s="18" t="s">
        <v>167</v>
      </c>
      <c r="BM146" s="247" t="s">
        <v>1049</v>
      </c>
    </row>
    <row r="147" s="13" customFormat="1">
      <c r="A147" s="13"/>
      <c r="B147" s="249"/>
      <c r="C147" s="250"/>
      <c r="D147" s="251" t="s">
        <v>169</v>
      </c>
      <c r="E147" s="252" t="s">
        <v>1</v>
      </c>
      <c r="F147" s="253" t="s">
        <v>1050</v>
      </c>
      <c r="G147" s="250"/>
      <c r="H147" s="252" t="s">
        <v>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169</v>
      </c>
      <c r="AU147" s="259" t="s">
        <v>89</v>
      </c>
      <c r="AV147" s="13" t="s">
        <v>87</v>
      </c>
      <c r="AW147" s="13" t="s">
        <v>34</v>
      </c>
      <c r="AX147" s="13" t="s">
        <v>79</v>
      </c>
      <c r="AY147" s="259" t="s">
        <v>160</v>
      </c>
    </row>
    <row r="148" s="14" customFormat="1">
      <c r="A148" s="14"/>
      <c r="B148" s="260"/>
      <c r="C148" s="261"/>
      <c r="D148" s="251" t="s">
        <v>169</v>
      </c>
      <c r="E148" s="262" t="s">
        <v>1</v>
      </c>
      <c r="F148" s="263" t="s">
        <v>678</v>
      </c>
      <c r="G148" s="261"/>
      <c r="H148" s="264">
        <v>85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169</v>
      </c>
      <c r="AU148" s="270" t="s">
        <v>89</v>
      </c>
      <c r="AV148" s="14" t="s">
        <v>89</v>
      </c>
      <c r="AW148" s="14" t="s">
        <v>34</v>
      </c>
      <c r="AX148" s="14" t="s">
        <v>87</v>
      </c>
      <c r="AY148" s="270" t="s">
        <v>160</v>
      </c>
    </row>
    <row r="149" s="2" customFormat="1" ht="16.5" customHeight="1">
      <c r="A149" s="39"/>
      <c r="B149" s="40"/>
      <c r="C149" s="236" t="s">
        <v>167</v>
      </c>
      <c r="D149" s="236" t="s">
        <v>162</v>
      </c>
      <c r="E149" s="237" t="s">
        <v>1051</v>
      </c>
      <c r="F149" s="238" t="s">
        <v>1052</v>
      </c>
      <c r="G149" s="239" t="s">
        <v>203</v>
      </c>
      <c r="H149" s="240">
        <v>85</v>
      </c>
      <c r="I149" s="241"/>
      <c r="J149" s="242">
        <f>ROUND(I149*H149,2)</f>
        <v>0</v>
      </c>
      <c r="K149" s="238" t="s">
        <v>1</v>
      </c>
      <c r="L149" s="45"/>
      <c r="M149" s="243" t="s">
        <v>1</v>
      </c>
      <c r="N149" s="244" t="s">
        <v>44</v>
      </c>
      <c r="O149" s="92"/>
      <c r="P149" s="245">
        <f>O149*H149</f>
        <v>0</v>
      </c>
      <c r="Q149" s="245">
        <v>0.16170000000000001</v>
      </c>
      <c r="R149" s="245">
        <f>Q149*H149</f>
        <v>13.7445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167</v>
      </c>
      <c r="AT149" s="247" t="s">
        <v>162</v>
      </c>
      <c r="AU149" s="247" t="s">
        <v>89</v>
      </c>
      <c r="AY149" s="18" t="s">
        <v>160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87</v>
      </c>
      <c r="BK149" s="248">
        <f>ROUND(I149*H149,2)</f>
        <v>0</v>
      </c>
      <c r="BL149" s="18" t="s">
        <v>167</v>
      </c>
      <c r="BM149" s="247" t="s">
        <v>1053</v>
      </c>
    </row>
    <row r="150" s="13" customFormat="1">
      <c r="A150" s="13"/>
      <c r="B150" s="249"/>
      <c r="C150" s="250"/>
      <c r="D150" s="251" t="s">
        <v>169</v>
      </c>
      <c r="E150" s="252" t="s">
        <v>1</v>
      </c>
      <c r="F150" s="253" t="s">
        <v>1050</v>
      </c>
      <c r="G150" s="250"/>
      <c r="H150" s="252" t="s">
        <v>1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169</v>
      </c>
      <c r="AU150" s="259" t="s">
        <v>89</v>
      </c>
      <c r="AV150" s="13" t="s">
        <v>87</v>
      </c>
      <c r="AW150" s="13" t="s">
        <v>34</v>
      </c>
      <c r="AX150" s="13" t="s">
        <v>79</v>
      </c>
      <c r="AY150" s="259" t="s">
        <v>160</v>
      </c>
    </row>
    <row r="151" s="14" customFormat="1">
      <c r="A151" s="14"/>
      <c r="B151" s="260"/>
      <c r="C151" s="261"/>
      <c r="D151" s="251" t="s">
        <v>169</v>
      </c>
      <c r="E151" s="262" t="s">
        <v>1</v>
      </c>
      <c r="F151" s="263" t="s">
        <v>678</v>
      </c>
      <c r="G151" s="261"/>
      <c r="H151" s="264">
        <v>85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0" t="s">
        <v>169</v>
      </c>
      <c r="AU151" s="270" t="s">
        <v>89</v>
      </c>
      <c r="AV151" s="14" t="s">
        <v>89</v>
      </c>
      <c r="AW151" s="14" t="s">
        <v>34</v>
      </c>
      <c r="AX151" s="14" t="s">
        <v>87</v>
      </c>
      <c r="AY151" s="270" t="s">
        <v>160</v>
      </c>
    </row>
    <row r="152" s="2" customFormat="1" ht="16.5" customHeight="1">
      <c r="A152" s="39"/>
      <c r="B152" s="40"/>
      <c r="C152" s="236" t="s">
        <v>184</v>
      </c>
      <c r="D152" s="236" t="s">
        <v>162</v>
      </c>
      <c r="E152" s="237" t="s">
        <v>1054</v>
      </c>
      <c r="F152" s="238" t="s">
        <v>1055</v>
      </c>
      <c r="G152" s="239" t="s">
        <v>203</v>
      </c>
      <c r="H152" s="240">
        <v>85</v>
      </c>
      <c r="I152" s="241"/>
      <c r="J152" s="242">
        <f>ROUND(I152*H152,2)</f>
        <v>0</v>
      </c>
      <c r="K152" s="238" t="s">
        <v>166</v>
      </c>
      <c r="L152" s="45"/>
      <c r="M152" s="243" t="s">
        <v>1</v>
      </c>
      <c r="N152" s="244" t="s">
        <v>44</v>
      </c>
      <c r="O152" s="92"/>
      <c r="P152" s="245">
        <f>O152*H152</f>
        <v>0</v>
      </c>
      <c r="Q152" s="245">
        <v>0.087999999999999995</v>
      </c>
      <c r="R152" s="245">
        <f>Q152*H152</f>
        <v>7.4799999999999995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167</v>
      </c>
      <c r="AT152" s="247" t="s">
        <v>162</v>
      </c>
      <c r="AU152" s="247" t="s">
        <v>89</v>
      </c>
      <c r="AY152" s="18" t="s">
        <v>160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87</v>
      </c>
      <c r="BK152" s="248">
        <f>ROUND(I152*H152,2)</f>
        <v>0</v>
      </c>
      <c r="BL152" s="18" t="s">
        <v>167</v>
      </c>
      <c r="BM152" s="247" t="s">
        <v>1056</v>
      </c>
    </row>
    <row r="153" s="13" customFormat="1">
      <c r="A153" s="13"/>
      <c r="B153" s="249"/>
      <c r="C153" s="250"/>
      <c r="D153" s="251" t="s">
        <v>169</v>
      </c>
      <c r="E153" s="252" t="s">
        <v>1</v>
      </c>
      <c r="F153" s="253" t="s">
        <v>1057</v>
      </c>
      <c r="G153" s="250"/>
      <c r="H153" s="252" t="s">
        <v>1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9" t="s">
        <v>169</v>
      </c>
      <c r="AU153" s="259" t="s">
        <v>89</v>
      </c>
      <c r="AV153" s="13" t="s">
        <v>87</v>
      </c>
      <c r="AW153" s="13" t="s">
        <v>34</v>
      </c>
      <c r="AX153" s="13" t="s">
        <v>79</v>
      </c>
      <c r="AY153" s="259" t="s">
        <v>160</v>
      </c>
    </row>
    <row r="154" s="14" customFormat="1">
      <c r="A154" s="14"/>
      <c r="B154" s="260"/>
      <c r="C154" s="261"/>
      <c r="D154" s="251" t="s">
        <v>169</v>
      </c>
      <c r="E154" s="262" t="s">
        <v>1</v>
      </c>
      <c r="F154" s="263" t="s">
        <v>678</v>
      </c>
      <c r="G154" s="261"/>
      <c r="H154" s="264">
        <v>85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169</v>
      </c>
      <c r="AU154" s="270" t="s">
        <v>89</v>
      </c>
      <c r="AV154" s="14" t="s">
        <v>89</v>
      </c>
      <c r="AW154" s="14" t="s">
        <v>34</v>
      </c>
      <c r="AX154" s="14" t="s">
        <v>87</v>
      </c>
      <c r="AY154" s="270" t="s">
        <v>160</v>
      </c>
    </row>
    <row r="155" s="12" customFormat="1" ht="22.8" customHeight="1">
      <c r="A155" s="12"/>
      <c r="B155" s="220"/>
      <c r="C155" s="221"/>
      <c r="D155" s="222" t="s">
        <v>78</v>
      </c>
      <c r="E155" s="234" t="s">
        <v>511</v>
      </c>
      <c r="F155" s="234" t="s">
        <v>512</v>
      </c>
      <c r="G155" s="221"/>
      <c r="H155" s="221"/>
      <c r="I155" s="224"/>
      <c r="J155" s="235">
        <f>BK155</f>
        <v>0</v>
      </c>
      <c r="K155" s="221"/>
      <c r="L155" s="226"/>
      <c r="M155" s="227"/>
      <c r="N155" s="228"/>
      <c r="O155" s="228"/>
      <c r="P155" s="229">
        <f>SUM(P156:P157)</f>
        <v>0</v>
      </c>
      <c r="Q155" s="228"/>
      <c r="R155" s="229">
        <f>SUM(R156:R157)</f>
        <v>0.011049999999999999</v>
      </c>
      <c r="S155" s="228"/>
      <c r="T155" s="230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87</v>
      </c>
      <c r="AT155" s="232" t="s">
        <v>78</v>
      </c>
      <c r="AU155" s="232" t="s">
        <v>87</v>
      </c>
      <c r="AY155" s="231" t="s">
        <v>160</v>
      </c>
      <c r="BK155" s="233">
        <f>SUM(BK156:BK157)</f>
        <v>0</v>
      </c>
    </row>
    <row r="156" s="2" customFormat="1" ht="16.5" customHeight="1">
      <c r="A156" s="39"/>
      <c r="B156" s="40"/>
      <c r="C156" s="236" t="s">
        <v>190</v>
      </c>
      <c r="D156" s="236" t="s">
        <v>162</v>
      </c>
      <c r="E156" s="237" t="s">
        <v>540</v>
      </c>
      <c r="F156" s="238" t="s">
        <v>541</v>
      </c>
      <c r="G156" s="239" t="s">
        <v>203</v>
      </c>
      <c r="H156" s="240">
        <v>85</v>
      </c>
      <c r="I156" s="241"/>
      <c r="J156" s="242">
        <f>ROUND(I156*H156,2)</f>
        <v>0</v>
      </c>
      <c r="K156" s="238" t="s">
        <v>166</v>
      </c>
      <c r="L156" s="45"/>
      <c r="M156" s="243" t="s">
        <v>1</v>
      </c>
      <c r="N156" s="244" t="s">
        <v>44</v>
      </c>
      <c r="O156" s="92"/>
      <c r="P156" s="245">
        <f>O156*H156</f>
        <v>0</v>
      </c>
      <c r="Q156" s="245">
        <v>0.00012999999999999999</v>
      </c>
      <c r="R156" s="245">
        <f>Q156*H156</f>
        <v>0.011049999999999999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167</v>
      </c>
      <c r="AT156" s="247" t="s">
        <v>162</v>
      </c>
      <c r="AU156" s="247" t="s">
        <v>89</v>
      </c>
      <c r="AY156" s="18" t="s">
        <v>160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87</v>
      </c>
      <c r="BK156" s="248">
        <f>ROUND(I156*H156,2)</f>
        <v>0</v>
      </c>
      <c r="BL156" s="18" t="s">
        <v>167</v>
      </c>
      <c r="BM156" s="247" t="s">
        <v>1058</v>
      </c>
    </row>
    <row r="157" s="14" customFormat="1">
      <c r="A157" s="14"/>
      <c r="B157" s="260"/>
      <c r="C157" s="261"/>
      <c r="D157" s="251" t="s">
        <v>169</v>
      </c>
      <c r="E157" s="262" t="s">
        <v>1</v>
      </c>
      <c r="F157" s="263" t="s">
        <v>678</v>
      </c>
      <c r="G157" s="261"/>
      <c r="H157" s="264">
        <v>85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0" t="s">
        <v>169</v>
      </c>
      <c r="AU157" s="270" t="s">
        <v>89</v>
      </c>
      <c r="AV157" s="14" t="s">
        <v>89</v>
      </c>
      <c r="AW157" s="14" t="s">
        <v>34</v>
      </c>
      <c r="AX157" s="14" t="s">
        <v>87</v>
      </c>
      <c r="AY157" s="270" t="s">
        <v>160</v>
      </c>
    </row>
    <row r="158" s="12" customFormat="1" ht="22.8" customHeight="1">
      <c r="A158" s="12"/>
      <c r="B158" s="220"/>
      <c r="C158" s="221"/>
      <c r="D158" s="222" t="s">
        <v>78</v>
      </c>
      <c r="E158" s="234" t="s">
        <v>558</v>
      </c>
      <c r="F158" s="234" t="s">
        <v>559</v>
      </c>
      <c r="G158" s="221"/>
      <c r="H158" s="221"/>
      <c r="I158" s="224"/>
      <c r="J158" s="235">
        <f>BK158</f>
        <v>0</v>
      </c>
      <c r="K158" s="221"/>
      <c r="L158" s="226"/>
      <c r="M158" s="227"/>
      <c r="N158" s="228"/>
      <c r="O158" s="228"/>
      <c r="P158" s="229">
        <f>SUM(P159:P160)</f>
        <v>0</v>
      </c>
      <c r="Q158" s="228"/>
      <c r="R158" s="229">
        <f>SUM(R159:R160)</f>
        <v>0.0034000000000000002</v>
      </c>
      <c r="S158" s="228"/>
      <c r="T158" s="230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1" t="s">
        <v>87</v>
      </c>
      <c r="AT158" s="232" t="s">
        <v>78</v>
      </c>
      <c r="AU158" s="232" t="s">
        <v>87</v>
      </c>
      <c r="AY158" s="231" t="s">
        <v>160</v>
      </c>
      <c r="BK158" s="233">
        <f>SUM(BK159:BK160)</f>
        <v>0</v>
      </c>
    </row>
    <row r="159" s="2" customFormat="1" ht="16.5" customHeight="1">
      <c r="A159" s="39"/>
      <c r="B159" s="40"/>
      <c r="C159" s="236" t="s">
        <v>194</v>
      </c>
      <c r="D159" s="236" t="s">
        <v>162</v>
      </c>
      <c r="E159" s="237" t="s">
        <v>572</v>
      </c>
      <c r="F159" s="238" t="s">
        <v>573</v>
      </c>
      <c r="G159" s="239" t="s">
        <v>203</v>
      </c>
      <c r="H159" s="240">
        <v>85</v>
      </c>
      <c r="I159" s="241"/>
      <c r="J159" s="242">
        <f>ROUND(I159*H159,2)</f>
        <v>0</v>
      </c>
      <c r="K159" s="238" t="s">
        <v>166</v>
      </c>
      <c r="L159" s="45"/>
      <c r="M159" s="243" t="s">
        <v>1</v>
      </c>
      <c r="N159" s="244" t="s">
        <v>44</v>
      </c>
      <c r="O159" s="92"/>
      <c r="P159" s="245">
        <f>O159*H159</f>
        <v>0</v>
      </c>
      <c r="Q159" s="245">
        <v>4.0000000000000003E-05</v>
      </c>
      <c r="R159" s="245">
        <f>Q159*H159</f>
        <v>0.0034000000000000002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167</v>
      </c>
      <c r="AT159" s="247" t="s">
        <v>162</v>
      </c>
      <c r="AU159" s="247" t="s">
        <v>89</v>
      </c>
      <c r="AY159" s="18" t="s">
        <v>160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87</v>
      </c>
      <c r="BK159" s="248">
        <f>ROUND(I159*H159,2)</f>
        <v>0</v>
      </c>
      <c r="BL159" s="18" t="s">
        <v>167</v>
      </c>
      <c r="BM159" s="247" t="s">
        <v>1059</v>
      </c>
    </row>
    <row r="160" s="14" customFormat="1">
      <c r="A160" s="14"/>
      <c r="B160" s="260"/>
      <c r="C160" s="261"/>
      <c r="D160" s="251" t="s">
        <v>169</v>
      </c>
      <c r="E160" s="262" t="s">
        <v>1</v>
      </c>
      <c r="F160" s="263" t="s">
        <v>678</v>
      </c>
      <c r="G160" s="261"/>
      <c r="H160" s="264">
        <v>85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0" t="s">
        <v>169</v>
      </c>
      <c r="AU160" s="270" t="s">
        <v>89</v>
      </c>
      <c r="AV160" s="14" t="s">
        <v>89</v>
      </c>
      <c r="AW160" s="14" t="s">
        <v>34</v>
      </c>
      <c r="AX160" s="14" t="s">
        <v>87</v>
      </c>
      <c r="AY160" s="270" t="s">
        <v>160</v>
      </c>
    </row>
    <row r="161" s="12" customFormat="1" ht="22.8" customHeight="1">
      <c r="A161" s="12"/>
      <c r="B161" s="220"/>
      <c r="C161" s="221"/>
      <c r="D161" s="222" t="s">
        <v>78</v>
      </c>
      <c r="E161" s="234" t="s">
        <v>576</v>
      </c>
      <c r="F161" s="234" t="s">
        <v>577</v>
      </c>
      <c r="G161" s="221"/>
      <c r="H161" s="221"/>
      <c r="I161" s="224"/>
      <c r="J161" s="235">
        <f>BK161</f>
        <v>0</v>
      </c>
      <c r="K161" s="221"/>
      <c r="L161" s="226"/>
      <c r="M161" s="227"/>
      <c r="N161" s="228"/>
      <c r="O161" s="228"/>
      <c r="P161" s="229">
        <f>SUM(P162:P165)</f>
        <v>0</v>
      </c>
      <c r="Q161" s="228"/>
      <c r="R161" s="229">
        <f>SUM(R162:R165)</f>
        <v>0</v>
      </c>
      <c r="S161" s="228"/>
      <c r="T161" s="230">
        <f>SUM(T162:T165)</f>
        <v>33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1" t="s">
        <v>87</v>
      </c>
      <c r="AT161" s="232" t="s">
        <v>78</v>
      </c>
      <c r="AU161" s="232" t="s">
        <v>87</v>
      </c>
      <c r="AY161" s="231" t="s">
        <v>160</v>
      </c>
      <c r="BK161" s="233">
        <f>SUM(BK162:BK165)</f>
        <v>0</v>
      </c>
    </row>
    <row r="162" s="2" customFormat="1" ht="16.5" customHeight="1">
      <c r="A162" s="39"/>
      <c r="B162" s="40"/>
      <c r="C162" s="236" t="s">
        <v>200</v>
      </c>
      <c r="D162" s="236" t="s">
        <v>162</v>
      </c>
      <c r="E162" s="237" t="s">
        <v>1060</v>
      </c>
      <c r="F162" s="238" t="s">
        <v>1061</v>
      </c>
      <c r="G162" s="239" t="s">
        <v>165</v>
      </c>
      <c r="H162" s="240">
        <v>15</v>
      </c>
      <c r="I162" s="241"/>
      <c r="J162" s="242">
        <f>ROUND(I162*H162,2)</f>
        <v>0</v>
      </c>
      <c r="K162" s="238" t="s">
        <v>166</v>
      </c>
      <c r="L162" s="45"/>
      <c r="M162" s="243" t="s">
        <v>1</v>
      </c>
      <c r="N162" s="244" t="s">
        <v>44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2.2000000000000002</v>
      </c>
      <c r="T162" s="246">
        <f>S162*H162</f>
        <v>33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167</v>
      </c>
      <c r="AT162" s="247" t="s">
        <v>162</v>
      </c>
      <c r="AU162" s="247" t="s">
        <v>89</v>
      </c>
      <c r="AY162" s="18" t="s">
        <v>160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87</v>
      </c>
      <c r="BK162" s="248">
        <f>ROUND(I162*H162,2)</f>
        <v>0</v>
      </c>
      <c r="BL162" s="18" t="s">
        <v>167</v>
      </c>
      <c r="BM162" s="247" t="s">
        <v>1062</v>
      </c>
    </row>
    <row r="163" s="14" customFormat="1">
      <c r="A163" s="14"/>
      <c r="B163" s="260"/>
      <c r="C163" s="261"/>
      <c r="D163" s="251" t="s">
        <v>169</v>
      </c>
      <c r="E163" s="262" t="s">
        <v>1</v>
      </c>
      <c r="F163" s="263" t="s">
        <v>1063</v>
      </c>
      <c r="G163" s="261"/>
      <c r="H163" s="264">
        <v>12.75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0" t="s">
        <v>169</v>
      </c>
      <c r="AU163" s="270" t="s">
        <v>89</v>
      </c>
      <c r="AV163" s="14" t="s">
        <v>89</v>
      </c>
      <c r="AW163" s="14" t="s">
        <v>34</v>
      </c>
      <c r="AX163" s="14" t="s">
        <v>79</v>
      </c>
      <c r="AY163" s="270" t="s">
        <v>160</v>
      </c>
    </row>
    <row r="164" s="14" customFormat="1">
      <c r="A164" s="14"/>
      <c r="B164" s="260"/>
      <c r="C164" s="261"/>
      <c r="D164" s="251" t="s">
        <v>169</v>
      </c>
      <c r="E164" s="262" t="s">
        <v>1</v>
      </c>
      <c r="F164" s="263" t="s">
        <v>1064</v>
      </c>
      <c r="G164" s="261"/>
      <c r="H164" s="264">
        <v>2.25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169</v>
      </c>
      <c r="AU164" s="270" t="s">
        <v>89</v>
      </c>
      <c r="AV164" s="14" t="s">
        <v>89</v>
      </c>
      <c r="AW164" s="14" t="s">
        <v>34</v>
      </c>
      <c r="AX164" s="14" t="s">
        <v>79</v>
      </c>
      <c r="AY164" s="270" t="s">
        <v>160</v>
      </c>
    </row>
    <row r="165" s="15" customFormat="1">
      <c r="A165" s="15"/>
      <c r="B165" s="281"/>
      <c r="C165" s="282"/>
      <c r="D165" s="251" t="s">
        <v>169</v>
      </c>
      <c r="E165" s="283" t="s">
        <v>1</v>
      </c>
      <c r="F165" s="284" t="s">
        <v>234</v>
      </c>
      <c r="G165" s="282"/>
      <c r="H165" s="285">
        <v>15</v>
      </c>
      <c r="I165" s="286"/>
      <c r="J165" s="282"/>
      <c r="K165" s="282"/>
      <c r="L165" s="287"/>
      <c r="M165" s="288"/>
      <c r="N165" s="289"/>
      <c r="O165" s="289"/>
      <c r="P165" s="289"/>
      <c r="Q165" s="289"/>
      <c r="R165" s="289"/>
      <c r="S165" s="289"/>
      <c r="T165" s="29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1" t="s">
        <v>169</v>
      </c>
      <c r="AU165" s="291" t="s">
        <v>89</v>
      </c>
      <c r="AV165" s="15" t="s">
        <v>167</v>
      </c>
      <c r="AW165" s="15" t="s">
        <v>34</v>
      </c>
      <c r="AX165" s="15" t="s">
        <v>87</v>
      </c>
      <c r="AY165" s="291" t="s">
        <v>160</v>
      </c>
    </row>
    <row r="166" s="12" customFormat="1" ht="22.8" customHeight="1">
      <c r="A166" s="12"/>
      <c r="B166" s="220"/>
      <c r="C166" s="221"/>
      <c r="D166" s="222" t="s">
        <v>78</v>
      </c>
      <c r="E166" s="234" t="s">
        <v>611</v>
      </c>
      <c r="F166" s="234" t="s">
        <v>612</v>
      </c>
      <c r="G166" s="221"/>
      <c r="H166" s="221"/>
      <c r="I166" s="224"/>
      <c r="J166" s="235">
        <f>BK166</f>
        <v>0</v>
      </c>
      <c r="K166" s="221"/>
      <c r="L166" s="226"/>
      <c r="M166" s="227"/>
      <c r="N166" s="228"/>
      <c r="O166" s="228"/>
      <c r="P166" s="229">
        <f>SUM(P167:P171)</f>
        <v>0</v>
      </c>
      <c r="Q166" s="228"/>
      <c r="R166" s="229">
        <f>SUM(R167:R171)</f>
        <v>0.0029189999999999997</v>
      </c>
      <c r="S166" s="228"/>
      <c r="T166" s="230">
        <f>SUM(T167:T171)</f>
        <v>0.40210000000000001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1" t="s">
        <v>87</v>
      </c>
      <c r="AT166" s="232" t="s">
        <v>78</v>
      </c>
      <c r="AU166" s="232" t="s">
        <v>87</v>
      </c>
      <c r="AY166" s="231" t="s">
        <v>160</v>
      </c>
      <c r="BK166" s="233">
        <f>SUM(BK167:BK171)</f>
        <v>0</v>
      </c>
    </row>
    <row r="167" s="2" customFormat="1" ht="16.5" customHeight="1">
      <c r="A167" s="39"/>
      <c r="B167" s="40"/>
      <c r="C167" s="236" t="s">
        <v>207</v>
      </c>
      <c r="D167" s="236" t="s">
        <v>162</v>
      </c>
      <c r="E167" s="237" t="s">
        <v>1065</v>
      </c>
      <c r="F167" s="238" t="s">
        <v>1066</v>
      </c>
      <c r="G167" s="239" t="s">
        <v>203</v>
      </c>
      <c r="H167" s="240">
        <v>3</v>
      </c>
      <c r="I167" s="241"/>
      <c r="J167" s="242">
        <f>ROUND(I167*H167,2)</f>
        <v>0</v>
      </c>
      <c r="K167" s="238" t="s">
        <v>166</v>
      </c>
      <c r="L167" s="45"/>
      <c r="M167" s="243" t="s">
        <v>1</v>
      </c>
      <c r="N167" s="244" t="s">
        <v>44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0.068000000000000005</v>
      </c>
      <c r="T167" s="246">
        <f>S167*H167</f>
        <v>0.20400000000000002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167</v>
      </c>
      <c r="AT167" s="247" t="s">
        <v>162</v>
      </c>
      <c r="AU167" s="247" t="s">
        <v>89</v>
      </c>
      <c r="AY167" s="18" t="s">
        <v>160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87</v>
      </c>
      <c r="BK167" s="248">
        <f>ROUND(I167*H167,2)</f>
        <v>0</v>
      </c>
      <c r="BL167" s="18" t="s">
        <v>167</v>
      </c>
      <c r="BM167" s="247" t="s">
        <v>1067</v>
      </c>
    </row>
    <row r="168" s="14" customFormat="1">
      <c r="A168" s="14"/>
      <c r="B168" s="260"/>
      <c r="C168" s="261"/>
      <c r="D168" s="251" t="s">
        <v>169</v>
      </c>
      <c r="E168" s="262" t="s">
        <v>1</v>
      </c>
      <c r="F168" s="263" t="s">
        <v>1068</v>
      </c>
      <c r="G168" s="261"/>
      <c r="H168" s="264">
        <v>3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0" t="s">
        <v>169</v>
      </c>
      <c r="AU168" s="270" t="s">
        <v>89</v>
      </c>
      <c r="AV168" s="14" t="s">
        <v>89</v>
      </c>
      <c r="AW168" s="14" t="s">
        <v>34</v>
      </c>
      <c r="AX168" s="14" t="s">
        <v>87</v>
      </c>
      <c r="AY168" s="270" t="s">
        <v>160</v>
      </c>
    </row>
    <row r="169" s="2" customFormat="1" ht="16.5" customHeight="1">
      <c r="A169" s="39"/>
      <c r="B169" s="40"/>
      <c r="C169" s="236" t="s">
        <v>206</v>
      </c>
      <c r="D169" s="236" t="s">
        <v>162</v>
      </c>
      <c r="E169" s="237" t="s">
        <v>1069</v>
      </c>
      <c r="F169" s="238" t="s">
        <v>1070</v>
      </c>
      <c r="G169" s="239" t="s">
        <v>363</v>
      </c>
      <c r="H169" s="240">
        <v>0.69999999999999996</v>
      </c>
      <c r="I169" s="241"/>
      <c r="J169" s="242">
        <f>ROUND(I169*H169,2)</f>
        <v>0</v>
      </c>
      <c r="K169" s="238" t="s">
        <v>166</v>
      </c>
      <c r="L169" s="45"/>
      <c r="M169" s="243" t="s">
        <v>1</v>
      </c>
      <c r="N169" s="244" t="s">
        <v>44</v>
      </c>
      <c r="O169" s="92"/>
      <c r="P169" s="245">
        <f>O169*H169</f>
        <v>0</v>
      </c>
      <c r="Q169" s="245">
        <v>0.0041700000000000001</v>
      </c>
      <c r="R169" s="245">
        <f>Q169*H169</f>
        <v>0.0029189999999999997</v>
      </c>
      <c r="S169" s="245">
        <v>0.28299999999999997</v>
      </c>
      <c r="T169" s="246">
        <f>S169*H169</f>
        <v>0.19809999999999997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167</v>
      </c>
      <c r="AT169" s="247" t="s">
        <v>162</v>
      </c>
      <c r="AU169" s="247" t="s">
        <v>89</v>
      </c>
      <c r="AY169" s="18" t="s">
        <v>160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87</v>
      </c>
      <c r="BK169" s="248">
        <f>ROUND(I169*H169,2)</f>
        <v>0</v>
      </c>
      <c r="BL169" s="18" t="s">
        <v>167</v>
      </c>
      <c r="BM169" s="247" t="s">
        <v>1071</v>
      </c>
    </row>
    <row r="170" s="13" customFormat="1">
      <c r="A170" s="13"/>
      <c r="B170" s="249"/>
      <c r="C170" s="250"/>
      <c r="D170" s="251" t="s">
        <v>169</v>
      </c>
      <c r="E170" s="252" t="s">
        <v>1</v>
      </c>
      <c r="F170" s="253" t="s">
        <v>1072</v>
      </c>
      <c r="G170" s="250"/>
      <c r="H170" s="252" t="s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169</v>
      </c>
      <c r="AU170" s="259" t="s">
        <v>89</v>
      </c>
      <c r="AV170" s="13" t="s">
        <v>87</v>
      </c>
      <c r="AW170" s="13" t="s">
        <v>34</v>
      </c>
      <c r="AX170" s="13" t="s">
        <v>79</v>
      </c>
      <c r="AY170" s="259" t="s">
        <v>160</v>
      </c>
    </row>
    <row r="171" s="14" customFormat="1">
      <c r="A171" s="14"/>
      <c r="B171" s="260"/>
      <c r="C171" s="261"/>
      <c r="D171" s="251" t="s">
        <v>169</v>
      </c>
      <c r="E171" s="262" t="s">
        <v>1</v>
      </c>
      <c r="F171" s="263" t="s">
        <v>1073</v>
      </c>
      <c r="G171" s="261"/>
      <c r="H171" s="264">
        <v>0.69999999999999996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169</v>
      </c>
      <c r="AU171" s="270" t="s">
        <v>89</v>
      </c>
      <c r="AV171" s="14" t="s">
        <v>89</v>
      </c>
      <c r="AW171" s="14" t="s">
        <v>34</v>
      </c>
      <c r="AX171" s="14" t="s">
        <v>87</v>
      </c>
      <c r="AY171" s="270" t="s">
        <v>160</v>
      </c>
    </row>
    <row r="172" s="12" customFormat="1" ht="22.8" customHeight="1">
      <c r="A172" s="12"/>
      <c r="B172" s="220"/>
      <c r="C172" s="221"/>
      <c r="D172" s="222" t="s">
        <v>78</v>
      </c>
      <c r="E172" s="234" t="s">
        <v>632</v>
      </c>
      <c r="F172" s="234" t="s">
        <v>633</v>
      </c>
      <c r="G172" s="221"/>
      <c r="H172" s="221"/>
      <c r="I172" s="224"/>
      <c r="J172" s="235">
        <f>BK172</f>
        <v>0</v>
      </c>
      <c r="K172" s="221"/>
      <c r="L172" s="226"/>
      <c r="M172" s="227"/>
      <c r="N172" s="228"/>
      <c r="O172" s="228"/>
      <c r="P172" s="229">
        <f>SUM(P173:P178)</f>
        <v>0</v>
      </c>
      <c r="Q172" s="228"/>
      <c r="R172" s="229">
        <f>SUM(R173:R178)</f>
        <v>0</v>
      </c>
      <c r="S172" s="228"/>
      <c r="T172" s="230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1" t="s">
        <v>87</v>
      </c>
      <c r="AT172" s="232" t="s">
        <v>78</v>
      </c>
      <c r="AU172" s="232" t="s">
        <v>87</v>
      </c>
      <c r="AY172" s="231" t="s">
        <v>160</v>
      </c>
      <c r="BK172" s="233">
        <f>SUM(BK173:BK178)</f>
        <v>0</v>
      </c>
    </row>
    <row r="173" s="2" customFormat="1" ht="16.5" customHeight="1">
      <c r="A173" s="39"/>
      <c r="B173" s="40"/>
      <c r="C173" s="236" t="s">
        <v>216</v>
      </c>
      <c r="D173" s="236" t="s">
        <v>162</v>
      </c>
      <c r="E173" s="237" t="s">
        <v>635</v>
      </c>
      <c r="F173" s="238" t="s">
        <v>636</v>
      </c>
      <c r="G173" s="239" t="s">
        <v>197</v>
      </c>
      <c r="H173" s="240">
        <v>22.559999999999999</v>
      </c>
      <c r="I173" s="241"/>
      <c r="J173" s="242">
        <f>ROUND(I173*H173,2)</f>
        <v>0</v>
      </c>
      <c r="K173" s="238" t="s">
        <v>166</v>
      </c>
      <c r="L173" s="45"/>
      <c r="M173" s="243" t="s">
        <v>1</v>
      </c>
      <c r="N173" s="244" t="s">
        <v>44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167</v>
      </c>
      <c r="AT173" s="247" t="s">
        <v>162</v>
      </c>
      <c r="AU173" s="247" t="s">
        <v>89</v>
      </c>
      <c r="AY173" s="18" t="s">
        <v>160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87</v>
      </c>
      <c r="BK173" s="248">
        <f>ROUND(I173*H173,2)</f>
        <v>0</v>
      </c>
      <c r="BL173" s="18" t="s">
        <v>167</v>
      </c>
      <c r="BM173" s="247" t="s">
        <v>1074</v>
      </c>
    </row>
    <row r="174" s="2" customFormat="1" ht="16.5" customHeight="1">
      <c r="A174" s="39"/>
      <c r="B174" s="40"/>
      <c r="C174" s="236" t="s">
        <v>223</v>
      </c>
      <c r="D174" s="236" t="s">
        <v>162</v>
      </c>
      <c r="E174" s="237" t="s">
        <v>639</v>
      </c>
      <c r="F174" s="238" t="s">
        <v>640</v>
      </c>
      <c r="G174" s="239" t="s">
        <v>197</v>
      </c>
      <c r="H174" s="240">
        <v>34.456000000000003</v>
      </c>
      <c r="I174" s="241"/>
      <c r="J174" s="242">
        <f>ROUND(I174*H174,2)</f>
        <v>0</v>
      </c>
      <c r="K174" s="238" t="s">
        <v>166</v>
      </c>
      <c r="L174" s="45"/>
      <c r="M174" s="243" t="s">
        <v>1</v>
      </c>
      <c r="N174" s="244" t="s">
        <v>44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167</v>
      </c>
      <c r="AT174" s="247" t="s">
        <v>162</v>
      </c>
      <c r="AU174" s="247" t="s">
        <v>89</v>
      </c>
      <c r="AY174" s="18" t="s">
        <v>160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87</v>
      </c>
      <c r="BK174" s="248">
        <f>ROUND(I174*H174,2)</f>
        <v>0</v>
      </c>
      <c r="BL174" s="18" t="s">
        <v>167</v>
      </c>
      <c r="BM174" s="247" t="s">
        <v>1075</v>
      </c>
    </row>
    <row r="175" s="2" customFormat="1" ht="16.5" customHeight="1">
      <c r="A175" s="39"/>
      <c r="B175" s="40"/>
      <c r="C175" s="236" t="s">
        <v>235</v>
      </c>
      <c r="D175" s="236" t="s">
        <v>162</v>
      </c>
      <c r="E175" s="237" t="s">
        <v>643</v>
      </c>
      <c r="F175" s="238" t="s">
        <v>644</v>
      </c>
      <c r="G175" s="239" t="s">
        <v>197</v>
      </c>
      <c r="H175" s="240">
        <v>34.456000000000003</v>
      </c>
      <c r="I175" s="241"/>
      <c r="J175" s="242">
        <f>ROUND(I175*H175,2)</f>
        <v>0</v>
      </c>
      <c r="K175" s="238" t="s">
        <v>166</v>
      </c>
      <c r="L175" s="45"/>
      <c r="M175" s="243" t="s">
        <v>1</v>
      </c>
      <c r="N175" s="244" t="s">
        <v>44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167</v>
      </c>
      <c r="AT175" s="247" t="s">
        <v>162</v>
      </c>
      <c r="AU175" s="247" t="s">
        <v>89</v>
      </c>
      <c r="AY175" s="18" t="s">
        <v>160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87</v>
      </c>
      <c r="BK175" s="248">
        <f>ROUND(I175*H175,2)</f>
        <v>0</v>
      </c>
      <c r="BL175" s="18" t="s">
        <v>167</v>
      </c>
      <c r="BM175" s="247" t="s">
        <v>1076</v>
      </c>
    </row>
    <row r="176" s="2" customFormat="1" ht="16.5" customHeight="1">
      <c r="A176" s="39"/>
      <c r="B176" s="40"/>
      <c r="C176" s="236" t="s">
        <v>241</v>
      </c>
      <c r="D176" s="236" t="s">
        <v>162</v>
      </c>
      <c r="E176" s="237" t="s">
        <v>647</v>
      </c>
      <c r="F176" s="238" t="s">
        <v>648</v>
      </c>
      <c r="G176" s="239" t="s">
        <v>197</v>
      </c>
      <c r="H176" s="240">
        <v>999.22400000000005</v>
      </c>
      <c r="I176" s="241"/>
      <c r="J176" s="242">
        <f>ROUND(I176*H176,2)</f>
        <v>0</v>
      </c>
      <c r="K176" s="238" t="s">
        <v>166</v>
      </c>
      <c r="L176" s="45"/>
      <c r="M176" s="243" t="s">
        <v>1</v>
      </c>
      <c r="N176" s="244" t="s">
        <v>44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167</v>
      </c>
      <c r="AT176" s="247" t="s">
        <v>162</v>
      </c>
      <c r="AU176" s="247" t="s">
        <v>89</v>
      </c>
      <c r="AY176" s="18" t="s">
        <v>160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87</v>
      </c>
      <c r="BK176" s="248">
        <f>ROUND(I176*H176,2)</f>
        <v>0</v>
      </c>
      <c r="BL176" s="18" t="s">
        <v>167</v>
      </c>
      <c r="BM176" s="247" t="s">
        <v>1077</v>
      </c>
    </row>
    <row r="177" s="14" customFormat="1">
      <c r="A177" s="14"/>
      <c r="B177" s="260"/>
      <c r="C177" s="261"/>
      <c r="D177" s="251" t="s">
        <v>169</v>
      </c>
      <c r="E177" s="262" t="s">
        <v>1</v>
      </c>
      <c r="F177" s="263" t="s">
        <v>1078</v>
      </c>
      <c r="G177" s="261"/>
      <c r="H177" s="264">
        <v>999.22400000000005</v>
      </c>
      <c r="I177" s="265"/>
      <c r="J177" s="261"/>
      <c r="K177" s="261"/>
      <c r="L177" s="266"/>
      <c r="M177" s="267"/>
      <c r="N177" s="268"/>
      <c r="O177" s="268"/>
      <c r="P177" s="268"/>
      <c r="Q177" s="268"/>
      <c r="R177" s="268"/>
      <c r="S177" s="268"/>
      <c r="T177" s="26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0" t="s">
        <v>169</v>
      </c>
      <c r="AU177" s="270" t="s">
        <v>89</v>
      </c>
      <c r="AV177" s="14" t="s">
        <v>89</v>
      </c>
      <c r="AW177" s="14" t="s">
        <v>34</v>
      </c>
      <c r="AX177" s="14" t="s">
        <v>87</v>
      </c>
      <c r="AY177" s="270" t="s">
        <v>160</v>
      </c>
    </row>
    <row r="178" s="2" customFormat="1" ht="16.5" customHeight="1">
      <c r="A178" s="39"/>
      <c r="B178" s="40"/>
      <c r="C178" s="236" t="s">
        <v>8</v>
      </c>
      <c r="D178" s="236" t="s">
        <v>162</v>
      </c>
      <c r="E178" s="237" t="s">
        <v>652</v>
      </c>
      <c r="F178" s="238" t="s">
        <v>653</v>
      </c>
      <c r="G178" s="239" t="s">
        <v>197</v>
      </c>
      <c r="H178" s="240">
        <v>34.456000000000003</v>
      </c>
      <c r="I178" s="241"/>
      <c r="J178" s="242">
        <f>ROUND(I178*H178,2)</f>
        <v>0</v>
      </c>
      <c r="K178" s="238" t="s">
        <v>166</v>
      </c>
      <c r="L178" s="45"/>
      <c r="M178" s="243" t="s">
        <v>1</v>
      </c>
      <c r="N178" s="244" t="s">
        <v>44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167</v>
      </c>
      <c r="AT178" s="247" t="s">
        <v>162</v>
      </c>
      <c r="AU178" s="247" t="s">
        <v>89</v>
      </c>
      <c r="AY178" s="18" t="s">
        <v>160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87</v>
      </c>
      <c r="BK178" s="248">
        <f>ROUND(I178*H178,2)</f>
        <v>0</v>
      </c>
      <c r="BL178" s="18" t="s">
        <v>167</v>
      </c>
      <c r="BM178" s="247" t="s">
        <v>1079</v>
      </c>
    </row>
    <row r="179" s="12" customFormat="1" ht="25.92" customHeight="1">
      <c r="A179" s="12"/>
      <c r="B179" s="220"/>
      <c r="C179" s="221"/>
      <c r="D179" s="222" t="s">
        <v>78</v>
      </c>
      <c r="E179" s="223" t="s">
        <v>655</v>
      </c>
      <c r="F179" s="223" t="s">
        <v>656</v>
      </c>
      <c r="G179" s="221"/>
      <c r="H179" s="221"/>
      <c r="I179" s="224"/>
      <c r="J179" s="225">
        <f>BK179</f>
        <v>0</v>
      </c>
      <c r="K179" s="221"/>
      <c r="L179" s="226"/>
      <c r="M179" s="227"/>
      <c r="N179" s="228"/>
      <c r="O179" s="228"/>
      <c r="P179" s="229">
        <f>P180+P192+P205+P207+P225+P229+P234+P255+P262</f>
        <v>0</v>
      </c>
      <c r="Q179" s="228"/>
      <c r="R179" s="229">
        <f>R180+R192+R205+R207+R225+R229+R234+R255+R262</f>
        <v>0.932311</v>
      </c>
      <c r="S179" s="228"/>
      <c r="T179" s="230">
        <f>T180+T192+T205+T207+T225+T229+T234+T255+T262</f>
        <v>1.0540000000000001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1" t="s">
        <v>89</v>
      </c>
      <c r="AT179" s="232" t="s">
        <v>78</v>
      </c>
      <c r="AU179" s="232" t="s">
        <v>79</v>
      </c>
      <c r="AY179" s="231" t="s">
        <v>160</v>
      </c>
      <c r="BK179" s="233">
        <f>BK180+BK192+BK205+BK207+BK225+BK229+BK234+BK255+BK262</f>
        <v>0</v>
      </c>
    </row>
    <row r="180" s="12" customFormat="1" ht="22.8" customHeight="1">
      <c r="A180" s="12"/>
      <c r="B180" s="220"/>
      <c r="C180" s="221"/>
      <c r="D180" s="222" t="s">
        <v>78</v>
      </c>
      <c r="E180" s="234" t="s">
        <v>657</v>
      </c>
      <c r="F180" s="234" t="s">
        <v>658</v>
      </c>
      <c r="G180" s="221"/>
      <c r="H180" s="221"/>
      <c r="I180" s="224"/>
      <c r="J180" s="235">
        <f>BK180</f>
        <v>0</v>
      </c>
      <c r="K180" s="221"/>
      <c r="L180" s="226"/>
      <c r="M180" s="227"/>
      <c r="N180" s="228"/>
      <c r="O180" s="228"/>
      <c r="P180" s="229">
        <f>SUM(P181:P191)</f>
        <v>0</v>
      </c>
      <c r="Q180" s="228"/>
      <c r="R180" s="229">
        <f>SUM(R181:R191)</f>
        <v>0.078994999999999996</v>
      </c>
      <c r="S180" s="228"/>
      <c r="T180" s="230">
        <f>SUM(T181:T191)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1" t="s">
        <v>89</v>
      </c>
      <c r="AT180" s="232" t="s">
        <v>78</v>
      </c>
      <c r="AU180" s="232" t="s">
        <v>87</v>
      </c>
      <c r="AY180" s="231" t="s">
        <v>160</v>
      </c>
      <c r="BK180" s="233">
        <f>SUM(BK181:BK191)</f>
        <v>0</v>
      </c>
    </row>
    <row r="181" s="2" customFormat="1" ht="16.5" customHeight="1">
      <c r="A181" s="39"/>
      <c r="B181" s="40"/>
      <c r="C181" s="236" t="s">
        <v>249</v>
      </c>
      <c r="D181" s="236" t="s">
        <v>162</v>
      </c>
      <c r="E181" s="237" t="s">
        <v>660</v>
      </c>
      <c r="F181" s="238" t="s">
        <v>661</v>
      </c>
      <c r="G181" s="239" t="s">
        <v>203</v>
      </c>
      <c r="H181" s="240">
        <v>42.5</v>
      </c>
      <c r="I181" s="241"/>
      <c r="J181" s="242">
        <f>ROUND(I181*H181,2)</f>
        <v>0</v>
      </c>
      <c r="K181" s="238" t="s">
        <v>166</v>
      </c>
      <c r="L181" s="45"/>
      <c r="M181" s="243" t="s">
        <v>1</v>
      </c>
      <c r="N181" s="244" t="s">
        <v>44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249</v>
      </c>
      <c r="AT181" s="247" t="s">
        <v>162</v>
      </c>
      <c r="AU181" s="247" t="s">
        <v>89</v>
      </c>
      <c r="AY181" s="18" t="s">
        <v>160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87</v>
      </c>
      <c r="BK181" s="248">
        <f>ROUND(I181*H181,2)</f>
        <v>0</v>
      </c>
      <c r="BL181" s="18" t="s">
        <v>249</v>
      </c>
      <c r="BM181" s="247" t="s">
        <v>1080</v>
      </c>
    </row>
    <row r="182" s="13" customFormat="1">
      <c r="A182" s="13"/>
      <c r="B182" s="249"/>
      <c r="C182" s="250"/>
      <c r="D182" s="251" t="s">
        <v>169</v>
      </c>
      <c r="E182" s="252" t="s">
        <v>1</v>
      </c>
      <c r="F182" s="253" t="s">
        <v>1081</v>
      </c>
      <c r="G182" s="250"/>
      <c r="H182" s="252" t="s">
        <v>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169</v>
      </c>
      <c r="AU182" s="259" t="s">
        <v>89</v>
      </c>
      <c r="AV182" s="13" t="s">
        <v>87</v>
      </c>
      <c r="AW182" s="13" t="s">
        <v>34</v>
      </c>
      <c r="AX182" s="13" t="s">
        <v>79</v>
      </c>
      <c r="AY182" s="259" t="s">
        <v>160</v>
      </c>
    </row>
    <row r="183" s="14" customFormat="1">
      <c r="A183" s="14"/>
      <c r="B183" s="260"/>
      <c r="C183" s="261"/>
      <c r="D183" s="251" t="s">
        <v>169</v>
      </c>
      <c r="E183" s="262" t="s">
        <v>1</v>
      </c>
      <c r="F183" s="263" t="s">
        <v>1082</v>
      </c>
      <c r="G183" s="261"/>
      <c r="H183" s="264">
        <v>42.5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0" t="s">
        <v>169</v>
      </c>
      <c r="AU183" s="270" t="s">
        <v>89</v>
      </c>
      <c r="AV183" s="14" t="s">
        <v>89</v>
      </c>
      <c r="AW183" s="14" t="s">
        <v>34</v>
      </c>
      <c r="AX183" s="14" t="s">
        <v>87</v>
      </c>
      <c r="AY183" s="270" t="s">
        <v>160</v>
      </c>
    </row>
    <row r="184" s="2" customFormat="1" ht="16.5" customHeight="1">
      <c r="A184" s="39"/>
      <c r="B184" s="40"/>
      <c r="C184" s="271" t="s">
        <v>255</v>
      </c>
      <c r="D184" s="271" t="s">
        <v>208</v>
      </c>
      <c r="E184" s="272" t="s">
        <v>1083</v>
      </c>
      <c r="F184" s="273" t="s">
        <v>1084</v>
      </c>
      <c r="G184" s="274" t="s">
        <v>197</v>
      </c>
      <c r="H184" s="275">
        <v>0.012999999999999999</v>
      </c>
      <c r="I184" s="276"/>
      <c r="J184" s="277">
        <f>ROUND(I184*H184,2)</f>
        <v>0</v>
      </c>
      <c r="K184" s="273" t="s">
        <v>166</v>
      </c>
      <c r="L184" s="278"/>
      <c r="M184" s="279" t="s">
        <v>1</v>
      </c>
      <c r="N184" s="280" t="s">
        <v>44</v>
      </c>
      <c r="O184" s="92"/>
      <c r="P184" s="245">
        <f>O184*H184</f>
        <v>0</v>
      </c>
      <c r="Q184" s="245">
        <v>1</v>
      </c>
      <c r="R184" s="245">
        <f>Q184*H184</f>
        <v>0.012999999999999999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360</v>
      </c>
      <c r="AT184" s="247" t="s">
        <v>208</v>
      </c>
      <c r="AU184" s="247" t="s">
        <v>89</v>
      </c>
      <c r="AY184" s="18" t="s">
        <v>160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87</v>
      </c>
      <c r="BK184" s="248">
        <f>ROUND(I184*H184,2)</f>
        <v>0</v>
      </c>
      <c r="BL184" s="18" t="s">
        <v>249</v>
      </c>
      <c r="BM184" s="247" t="s">
        <v>1085</v>
      </c>
    </row>
    <row r="185" s="14" customFormat="1">
      <c r="A185" s="14"/>
      <c r="B185" s="260"/>
      <c r="C185" s="261"/>
      <c r="D185" s="251" t="s">
        <v>169</v>
      </c>
      <c r="E185" s="262" t="s">
        <v>1</v>
      </c>
      <c r="F185" s="263" t="s">
        <v>1086</v>
      </c>
      <c r="G185" s="261"/>
      <c r="H185" s="264">
        <v>0.012999999999999999</v>
      </c>
      <c r="I185" s="265"/>
      <c r="J185" s="261"/>
      <c r="K185" s="261"/>
      <c r="L185" s="266"/>
      <c r="M185" s="267"/>
      <c r="N185" s="268"/>
      <c r="O185" s="268"/>
      <c r="P185" s="268"/>
      <c r="Q185" s="268"/>
      <c r="R185" s="268"/>
      <c r="S185" s="268"/>
      <c r="T185" s="26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0" t="s">
        <v>169</v>
      </c>
      <c r="AU185" s="270" t="s">
        <v>89</v>
      </c>
      <c r="AV185" s="14" t="s">
        <v>89</v>
      </c>
      <c r="AW185" s="14" t="s">
        <v>34</v>
      </c>
      <c r="AX185" s="14" t="s">
        <v>87</v>
      </c>
      <c r="AY185" s="270" t="s">
        <v>160</v>
      </c>
    </row>
    <row r="186" s="2" customFormat="1" ht="16.5" customHeight="1">
      <c r="A186" s="39"/>
      <c r="B186" s="40"/>
      <c r="C186" s="236" t="s">
        <v>262</v>
      </c>
      <c r="D186" s="236" t="s">
        <v>162</v>
      </c>
      <c r="E186" s="237" t="s">
        <v>675</v>
      </c>
      <c r="F186" s="238" t="s">
        <v>676</v>
      </c>
      <c r="G186" s="239" t="s">
        <v>203</v>
      </c>
      <c r="H186" s="240">
        <v>42.5</v>
      </c>
      <c r="I186" s="241"/>
      <c r="J186" s="242">
        <f>ROUND(I186*H186,2)</f>
        <v>0</v>
      </c>
      <c r="K186" s="238" t="s">
        <v>166</v>
      </c>
      <c r="L186" s="45"/>
      <c r="M186" s="243" t="s">
        <v>1</v>
      </c>
      <c r="N186" s="244" t="s">
        <v>44</v>
      </c>
      <c r="O186" s="92"/>
      <c r="P186" s="245">
        <f>O186*H186</f>
        <v>0</v>
      </c>
      <c r="Q186" s="245">
        <v>0.00040000000000000002</v>
      </c>
      <c r="R186" s="245">
        <f>Q186*H186</f>
        <v>0.017000000000000001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249</v>
      </c>
      <c r="AT186" s="247" t="s">
        <v>162</v>
      </c>
      <c r="AU186" s="247" t="s">
        <v>89</v>
      </c>
      <c r="AY186" s="18" t="s">
        <v>160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87</v>
      </c>
      <c r="BK186" s="248">
        <f>ROUND(I186*H186,2)</f>
        <v>0</v>
      </c>
      <c r="BL186" s="18" t="s">
        <v>249</v>
      </c>
      <c r="BM186" s="247" t="s">
        <v>1087</v>
      </c>
    </row>
    <row r="187" s="13" customFormat="1">
      <c r="A187" s="13"/>
      <c r="B187" s="249"/>
      <c r="C187" s="250"/>
      <c r="D187" s="251" t="s">
        <v>169</v>
      </c>
      <c r="E187" s="252" t="s">
        <v>1</v>
      </c>
      <c r="F187" s="253" t="s">
        <v>1081</v>
      </c>
      <c r="G187" s="250"/>
      <c r="H187" s="252" t="s">
        <v>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169</v>
      </c>
      <c r="AU187" s="259" t="s">
        <v>89</v>
      </c>
      <c r="AV187" s="13" t="s">
        <v>87</v>
      </c>
      <c r="AW187" s="13" t="s">
        <v>34</v>
      </c>
      <c r="AX187" s="13" t="s">
        <v>79</v>
      </c>
      <c r="AY187" s="259" t="s">
        <v>160</v>
      </c>
    </row>
    <row r="188" s="14" customFormat="1">
      <c r="A188" s="14"/>
      <c r="B188" s="260"/>
      <c r="C188" s="261"/>
      <c r="D188" s="251" t="s">
        <v>169</v>
      </c>
      <c r="E188" s="262" t="s">
        <v>1</v>
      </c>
      <c r="F188" s="263" t="s">
        <v>1082</v>
      </c>
      <c r="G188" s="261"/>
      <c r="H188" s="264">
        <v>42.5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0" t="s">
        <v>169</v>
      </c>
      <c r="AU188" s="270" t="s">
        <v>89</v>
      </c>
      <c r="AV188" s="14" t="s">
        <v>89</v>
      </c>
      <c r="AW188" s="14" t="s">
        <v>34</v>
      </c>
      <c r="AX188" s="14" t="s">
        <v>87</v>
      </c>
      <c r="AY188" s="270" t="s">
        <v>160</v>
      </c>
    </row>
    <row r="189" s="2" customFormat="1" ht="16.5" customHeight="1">
      <c r="A189" s="39"/>
      <c r="B189" s="40"/>
      <c r="C189" s="271" t="s">
        <v>270</v>
      </c>
      <c r="D189" s="271" t="s">
        <v>208</v>
      </c>
      <c r="E189" s="272" t="s">
        <v>1088</v>
      </c>
      <c r="F189" s="273" t="s">
        <v>1089</v>
      </c>
      <c r="G189" s="274" t="s">
        <v>203</v>
      </c>
      <c r="H189" s="275">
        <v>48.994999999999997</v>
      </c>
      <c r="I189" s="276"/>
      <c r="J189" s="277">
        <f>ROUND(I189*H189,2)</f>
        <v>0</v>
      </c>
      <c r="K189" s="273" t="s">
        <v>166</v>
      </c>
      <c r="L189" s="278"/>
      <c r="M189" s="279" t="s">
        <v>1</v>
      </c>
      <c r="N189" s="280" t="s">
        <v>44</v>
      </c>
      <c r="O189" s="92"/>
      <c r="P189" s="245">
        <f>O189*H189</f>
        <v>0</v>
      </c>
      <c r="Q189" s="245">
        <v>0.001</v>
      </c>
      <c r="R189" s="245">
        <f>Q189*H189</f>
        <v>0.048994999999999997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360</v>
      </c>
      <c r="AT189" s="247" t="s">
        <v>208</v>
      </c>
      <c r="AU189" s="247" t="s">
        <v>89</v>
      </c>
      <c r="AY189" s="18" t="s">
        <v>160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87</v>
      </c>
      <c r="BK189" s="248">
        <f>ROUND(I189*H189,2)</f>
        <v>0</v>
      </c>
      <c r="BL189" s="18" t="s">
        <v>249</v>
      </c>
      <c r="BM189" s="247" t="s">
        <v>1090</v>
      </c>
    </row>
    <row r="190" s="14" customFormat="1">
      <c r="A190" s="14"/>
      <c r="B190" s="260"/>
      <c r="C190" s="261"/>
      <c r="D190" s="251" t="s">
        <v>169</v>
      </c>
      <c r="E190" s="262" t="s">
        <v>1</v>
      </c>
      <c r="F190" s="263" t="s">
        <v>1091</v>
      </c>
      <c r="G190" s="261"/>
      <c r="H190" s="264">
        <v>48.994999999999997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0" t="s">
        <v>169</v>
      </c>
      <c r="AU190" s="270" t="s">
        <v>89</v>
      </c>
      <c r="AV190" s="14" t="s">
        <v>89</v>
      </c>
      <c r="AW190" s="14" t="s">
        <v>34</v>
      </c>
      <c r="AX190" s="14" t="s">
        <v>87</v>
      </c>
      <c r="AY190" s="270" t="s">
        <v>160</v>
      </c>
    </row>
    <row r="191" s="2" customFormat="1" ht="16.5" customHeight="1">
      <c r="A191" s="39"/>
      <c r="B191" s="40"/>
      <c r="C191" s="236" t="s">
        <v>278</v>
      </c>
      <c r="D191" s="236" t="s">
        <v>162</v>
      </c>
      <c r="E191" s="237" t="s">
        <v>702</v>
      </c>
      <c r="F191" s="238" t="s">
        <v>703</v>
      </c>
      <c r="G191" s="239" t="s">
        <v>197</v>
      </c>
      <c r="H191" s="240">
        <v>0.079000000000000001</v>
      </c>
      <c r="I191" s="241"/>
      <c r="J191" s="242">
        <f>ROUND(I191*H191,2)</f>
        <v>0</v>
      </c>
      <c r="K191" s="238" t="s">
        <v>166</v>
      </c>
      <c r="L191" s="45"/>
      <c r="M191" s="243" t="s">
        <v>1</v>
      </c>
      <c r="N191" s="244" t="s">
        <v>44</v>
      </c>
      <c r="O191" s="92"/>
      <c r="P191" s="245">
        <f>O191*H191</f>
        <v>0</v>
      </c>
      <c r="Q191" s="245">
        <v>0</v>
      </c>
      <c r="R191" s="245">
        <f>Q191*H191</f>
        <v>0</v>
      </c>
      <c r="S191" s="245">
        <v>0</v>
      </c>
      <c r="T191" s="24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249</v>
      </c>
      <c r="AT191" s="247" t="s">
        <v>162</v>
      </c>
      <c r="AU191" s="247" t="s">
        <v>89</v>
      </c>
      <c r="AY191" s="18" t="s">
        <v>160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87</v>
      </c>
      <c r="BK191" s="248">
        <f>ROUND(I191*H191,2)</f>
        <v>0</v>
      </c>
      <c r="BL191" s="18" t="s">
        <v>249</v>
      </c>
      <c r="BM191" s="247" t="s">
        <v>1092</v>
      </c>
    </row>
    <row r="192" s="12" customFormat="1" ht="22.8" customHeight="1">
      <c r="A192" s="12"/>
      <c r="B192" s="220"/>
      <c r="C192" s="221"/>
      <c r="D192" s="222" t="s">
        <v>78</v>
      </c>
      <c r="E192" s="234" t="s">
        <v>738</v>
      </c>
      <c r="F192" s="234" t="s">
        <v>739</v>
      </c>
      <c r="G192" s="221"/>
      <c r="H192" s="221"/>
      <c r="I192" s="224"/>
      <c r="J192" s="235">
        <f>BK192</f>
        <v>0</v>
      </c>
      <c r="K192" s="221"/>
      <c r="L192" s="226"/>
      <c r="M192" s="227"/>
      <c r="N192" s="228"/>
      <c r="O192" s="228"/>
      <c r="P192" s="229">
        <f>SUM(P193:P204)</f>
        <v>0</v>
      </c>
      <c r="Q192" s="228"/>
      <c r="R192" s="229">
        <f>SUM(R193:R204)</f>
        <v>0.041239999999999999</v>
      </c>
      <c r="S192" s="228"/>
      <c r="T192" s="230">
        <f>SUM(T193:T204)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1" t="s">
        <v>89</v>
      </c>
      <c r="AT192" s="232" t="s">
        <v>78</v>
      </c>
      <c r="AU192" s="232" t="s">
        <v>87</v>
      </c>
      <c r="AY192" s="231" t="s">
        <v>160</v>
      </c>
      <c r="BK192" s="233">
        <f>SUM(BK193:BK204)</f>
        <v>0</v>
      </c>
    </row>
    <row r="193" s="2" customFormat="1" ht="16.5" customHeight="1">
      <c r="A193" s="39"/>
      <c r="B193" s="40"/>
      <c r="C193" s="236" t="s">
        <v>7</v>
      </c>
      <c r="D193" s="236" t="s">
        <v>162</v>
      </c>
      <c r="E193" s="237" t="s">
        <v>740</v>
      </c>
      <c r="F193" s="238" t="s">
        <v>741</v>
      </c>
      <c r="G193" s="239" t="s">
        <v>203</v>
      </c>
      <c r="H193" s="240">
        <v>85</v>
      </c>
      <c r="I193" s="241"/>
      <c r="J193" s="242">
        <f>ROUND(I193*H193,2)</f>
        <v>0</v>
      </c>
      <c r="K193" s="238" t="s">
        <v>166</v>
      </c>
      <c r="L193" s="45"/>
      <c r="M193" s="243" t="s">
        <v>1</v>
      </c>
      <c r="N193" s="244" t="s">
        <v>44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249</v>
      </c>
      <c r="AT193" s="247" t="s">
        <v>162</v>
      </c>
      <c r="AU193" s="247" t="s">
        <v>89</v>
      </c>
      <c r="AY193" s="18" t="s">
        <v>160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87</v>
      </c>
      <c r="BK193" s="248">
        <f>ROUND(I193*H193,2)</f>
        <v>0</v>
      </c>
      <c r="BL193" s="18" t="s">
        <v>249</v>
      </c>
      <c r="BM193" s="247" t="s">
        <v>1093</v>
      </c>
    </row>
    <row r="194" s="13" customFormat="1">
      <c r="A194" s="13"/>
      <c r="B194" s="249"/>
      <c r="C194" s="250"/>
      <c r="D194" s="251" t="s">
        <v>169</v>
      </c>
      <c r="E194" s="252" t="s">
        <v>1</v>
      </c>
      <c r="F194" s="253" t="s">
        <v>1050</v>
      </c>
      <c r="G194" s="250"/>
      <c r="H194" s="252" t="s">
        <v>1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169</v>
      </c>
      <c r="AU194" s="259" t="s">
        <v>89</v>
      </c>
      <c r="AV194" s="13" t="s">
        <v>87</v>
      </c>
      <c r="AW194" s="13" t="s">
        <v>34</v>
      </c>
      <c r="AX194" s="13" t="s">
        <v>79</v>
      </c>
      <c r="AY194" s="259" t="s">
        <v>160</v>
      </c>
    </row>
    <row r="195" s="14" customFormat="1">
      <c r="A195" s="14"/>
      <c r="B195" s="260"/>
      <c r="C195" s="261"/>
      <c r="D195" s="251" t="s">
        <v>169</v>
      </c>
      <c r="E195" s="262" t="s">
        <v>1</v>
      </c>
      <c r="F195" s="263" t="s">
        <v>678</v>
      </c>
      <c r="G195" s="261"/>
      <c r="H195" s="264">
        <v>85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0" t="s">
        <v>169</v>
      </c>
      <c r="AU195" s="270" t="s">
        <v>89</v>
      </c>
      <c r="AV195" s="14" t="s">
        <v>89</v>
      </c>
      <c r="AW195" s="14" t="s">
        <v>34</v>
      </c>
      <c r="AX195" s="14" t="s">
        <v>87</v>
      </c>
      <c r="AY195" s="270" t="s">
        <v>160</v>
      </c>
    </row>
    <row r="196" s="2" customFormat="1" ht="16.5" customHeight="1">
      <c r="A196" s="39"/>
      <c r="B196" s="40"/>
      <c r="C196" s="271" t="s">
        <v>286</v>
      </c>
      <c r="D196" s="271" t="s">
        <v>208</v>
      </c>
      <c r="E196" s="272" t="s">
        <v>1094</v>
      </c>
      <c r="F196" s="273" t="s">
        <v>1095</v>
      </c>
      <c r="G196" s="274" t="s">
        <v>203</v>
      </c>
      <c r="H196" s="275">
        <v>87</v>
      </c>
      <c r="I196" s="276"/>
      <c r="J196" s="277">
        <f>ROUND(I196*H196,2)</f>
        <v>0</v>
      </c>
      <c r="K196" s="273" t="s">
        <v>166</v>
      </c>
      <c r="L196" s="278"/>
      <c r="M196" s="279" t="s">
        <v>1</v>
      </c>
      <c r="N196" s="280" t="s">
        <v>44</v>
      </c>
      <c r="O196" s="92"/>
      <c r="P196" s="245">
        <f>O196*H196</f>
        <v>0</v>
      </c>
      <c r="Q196" s="245">
        <v>0.00046000000000000001</v>
      </c>
      <c r="R196" s="245">
        <f>Q196*H196</f>
        <v>0.04002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360</v>
      </c>
      <c r="AT196" s="247" t="s">
        <v>208</v>
      </c>
      <c r="AU196" s="247" t="s">
        <v>89</v>
      </c>
      <c r="AY196" s="18" t="s">
        <v>160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87</v>
      </c>
      <c r="BK196" s="248">
        <f>ROUND(I196*H196,2)</f>
        <v>0</v>
      </c>
      <c r="BL196" s="18" t="s">
        <v>249</v>
      </c>
      <c r="BM196" s="247" t="s">
        <v>1096</v>
      </c>
    </row>
    <row r="197" s="14" customFormat="1">
      <c r="A197" s="14"/>
      <c r="B197" s="260"/>
      <c r="C197" s="261"/>
      <c r="D197" s="251" t="s">
        <v>169</v>
      </c>
      <c r="E197" s="262" t="s">
        <v>1</v>
      </c>
      <c r="F197" s="263" t="s">
        <v>1097</v>
      </c>
      <c r="G197" s="261"/>
      <c r="H197" s="264">
        <v>87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0" t="s">
        <v>169</v>
      </c>
      <c r="AU197" s="270" t="s">
        <v>89</v>
      </c>
      <c r="AV197" s="14" t="s">
        <v>89</v>
      </c>
      <c r="AW197" s="14" t="s">
        <v>34</v>
      </c>
      <c r="AX197" s="14" t="s">
        <v>87</v>
      </c>
      <c r="AY197" s="270" t="s">
        <v>160</v>
      </c>
    </row>
    <row r="198" s="2" customFormat="1" ht="16.5" customHeight="1">
      <c r="A198" s="39"/>
      <c r="B198" s="40"/>
      <c r="C198" s="236" t="s">
        <v>293</v>
      </c>
      <c r="D198" s="236" t="s">
        <v>162</v>
      </c>
      <c r="E198" s="237" t="s">
        <v>750</v>
      </c>
      <c r="F198" s="238" t="s">
        <v>751</v>
      </c>
      <c r="G198" s="239" t="s">
        <v>363</v>
      </c>
      <c r="H198" s="240">
        <v>58</v>
      </c>
      <c r="I198" s="241"/>
      <c r="J198" s="242">
        <f>ROUND(I198*H198,2)</f>
        <v>0</v>
      </c>
      <c r="K198" s="238" t="s">
        <v>166</v>
      </c>
      <c r="L198" s="45"/>
      <c r="M198" s="243" t="s">
        <v>1</v>
      </c>
      <c r="N198" s="244" t="s">
        <v>44</v>
      </c>
      <c r="O198" s="92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249</v>
      </c>
      <c r="AT198" s="247" t="s">
        <v>162</v>
      </c>
      <c r="AU198" s="247" t="s">
        <v>89</v>
      </c>
      <c r="AY198" s="18" t="s">
        <v>160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87</v>
      </c>
      <c r="BK198" s="248">
        <f>ROUND(I198*H198,2)</f>
        <v>0</v>
      </c>
      <c r="BL198" s="18" t="s">
        <v>249</v>
      </c>
      <c r="BM198" s="247" t="s">
        <v>1098</v>
      </c>
    </row>
    <row r="199" s="14" customFormat="1">
      <c r="A199" s="14"/>
      <c r="B199" s="260"/>
      <c r="C199" s="261"/>
      <c r="D199" s="251" t="s">
        <v>169</v>
      </c>
      <c r="E199" s="262" t="s">
        <v>1</v>
      </c>
      <c r="F199" s="263" t="s">
        <v>1099</v>
      </c>
      <c r="G199" s="261"/>
      <c r="H199" s="264">
        <v>52.700000000000003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0" t="s">
        <v>169</v>
      </c>
      <c r="AU199" s="270" t="s">
        <v>89</v>
      </c>
      <c r="AV199" s="14" t="s">
        <v>89</v>
      </c>
      <c r="AW199" s="14" t="s">
        <v>34</v>
      </c>
      <c r="AX199" s="14" t="s">
        <v>79</v>
      </c>
      <c r="AY199" s="270" t="s">
        <v>160</v>
      </c>
    </row>
    <row r="200" s="14" customFormat="1">
      <c r="A200" s="14"/>
      <c r="B200" s="260"/>
      <c r="C200" s="261"/>
      <c r="D200" s="251" t="s">
        <v>169</v>
      </c>
      <c r="E200" s="262" t="s">
        <v>1</v>
      </c>
      <c r="F200" s="263" t="s">
        <v>1100</v>
      </c>
      <c r="G200" s="261"/>
      <c r="H200" s="264">
        <v>5.2999999999999998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169</v>
      </c>
      <c r="AU200" s="270" t="s">
        <v>89</v>
      </c>
      <c r="AV200" s="14" t="s">
        <v>89</v>
      </c>
      <c r="AW200" s="14" t="s">
        <v>34</v>
      </c>
      <c r="AX200" s="14" t="s">
        <v>79</v>
      </c>
      <c r="AY200" s="270" t="s">
        <v>160</v>
      </c>
    </row>
    <row r="201" s="15" customFormat="1">
      <c r="A201" s="15"/>
      <c r="B201" s="281"/>
      <c r="C201" s="282"/>
      <c r="D201" s="251" t="s">
        <v>169</v>
      </c>
      <c r="E201" s="283" t="s">
        <v>1</v>
      </c>
      <c r="F201" s="284" t="s">
        <v>234</v>
      </c>
      <c r="G201" s="282"/>
      <c r="H201" s="285">
        <v>58</v>
      </c>
      <c r="I201" s="286"/>
      <c r="J201" s="282"/>
      <c r="K201" s="282"/>
      <c r="L201" s="287"/>
      <c r="M201" s="288"/>
      <c r="N201" s="289"/>
      <c r="O201" s="289"/>
      <c r="P201" s="289"/>
      <c r="Q201" s="289"/>
      <c r="R201" s="289"/>
      <c r="S201" s="289"/>
      <c r="T201" s="29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91" t="s">
        <v>169</v>
      </c>
      <c r="AU201" s="291" t="s">
        <v>89</v>
      </c>
      <c r="AV201" s="15" t="s">
        <v>167</v>
      </c>
      <c r="AW201" s="15" t="s">
        <v>34</v>
      </c>
      <c r="AX201" s="15" t="s">
        <v>87</v>
      </c>
      <c r="AY201" s="291" t="s">
        <v>160</v>
      </c>
    </row>
    <row r="202" s="2" customFormat="1" ht="16.5" customHeight="1">
      <c r="A202" s="39"/>
      <c r="B202" s="40"/>
      <c r="C202" s="271" t="s">
        <v>303</v>
      </c>
      <c r="D202" s="271" t="s">
        <v>208</v>
      </c>
      <c r="E202" s="272" t="s">
        <v>1101</v>
      </c>
      <c r="F202" s="273" t="s">
        <v>1102</v>
      </c>
      <c r="G202" s="274" t="s">
        <v>363</v>
      </c>
      <c r="H202" s="275">
        <v>61</v>
      </c>
      <c r="I202" s="276"/>
      <c r="J202" s="277">
        <f>ROUND(I202*H202,2)</f>
        <v>0</v>
      </c>
      <c r="K202" s="273" t="s">
        <v>1</v>
      </c>
      <c r="L202" s="278"/>
      <c r="M202" s="279" t="s">
        <v>1</v>
      </c>
      <c r="N202" s="280" t="s">
        <v>44</v>
      </c>
      <c r="O202" s="92"/>
      <c r="P202" s="245">
        <f>O202*H202</f>
        <v>0</v>
      </c>
      <c r="Q202" s="245">
        <v>2.0000000000000002E-05</v>
      </c>
      <c r="R202" s="245">
        <f>Q202*H202</f>
        <v>0.0012200000000000002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360</v>
      </c>
      <c r="AT202" s="247" t="s">
        <v>208</v>
      </c>
      <c r="AU202" s="247" t="s">
        <v>89</v>
      </c>
      <c r="AY202" s="18" t="s">
        <v>160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87</v>
      </c>
      <c r="BK202" s="248">
        <f>ROUND(I202*H202,2)</f>
        <v>0</v>
      </c>
      <c r="BL202" s="18" t="s">
        <v>249</v>
      </c>
      <c r="BM202" s="247" t="s">
        <v>1103</v>
      </c>
    </row>
    <row r="203" s="14" customFormat="1">
      <c r="A203" s="14"/>
      <c r="B203" s="260"/>
      <c r="C203" s="261"/>
      <c r="D203" s="251" t="s">
        <v>169</v>
      </c>
      <c r="E203" s="262" t="s">
        <v>1</v>
      </c>
      <c r="F203" s="263" t="s">
        <v>1104</v>
      </c>
      <c r="G203" s="261"/>
      <c r="H203" s="264">
        <v>61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0" t="s">
        <v>169</v>
      </c>
      <c r="AU203" s="270" t="s">
        <v>89</v>
      </c>
      <c r="AV203" s="14" t="s">
        <v>89</v>
      </c>
      <c r="AW203" s="14" t="s">
        <v>34</v>
      </c>
      <c r="AX203" s="14" t="s">
        <v>87</v>
      </c>
      <c r="AY203" s="270" t="s">
        <v>160</v>
      </c>
    </row>
    <row r="204" s="2" customFormat="1" ht="16.5" customHeight="1">
      <c r="A204" s="39"/>
      <c r="B204" s="40"/>
      <c r="C204" s="236" t="s">
        <v>314</v>
      </c>
      <c r="D204" s="236" t="s">
        <v>162</v>
      </c>
      <c r="E204" s="237" t="s">
        <v>773</v>
      </c>
      <c r="F204" s="238" t="s">
        <v>774</v>
      </c>
      <c r="G204" s="239" t="s">
        <v>197</v>
      </c>
      <c r="H204" s="240">
        <v>0.041000000000000002</v>
      </c>
      <c r="I204" s="241"/>
      <c r="J204" s="242">
        <f>ROUND(I204*H204,2)</f>
        <v>0</v>
      </c>
      <c r="K204" s="238" t="s">
        <v>166</v>
      </c>
      <c r="L204" s="45"/>
      <c r="M204" s="243" t="s">
        <v>1</v>
      </c>
      <c r="N204" s="244" t="s">
        <v>44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249</v>
      </c>
      <c r="AT204" s="247" t="s">
        <v>162</v>
      </c>
      <c r="AU204" s="247" t="s">
        <v>89</v>
      </c>
      <c r="AY204" s="18" t="s">
        <v>160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87</v>
      </c>
      <c r="BK204" s="248">
        <f>ROUND(I204*H204,2)</f>
        <v>0</v>
      </c>
      <c r="BL204" s="18" t="s">
        <v>249</v>
      </c>
      <c r="BM204" s="247" t="s">
        <v>1105</v>
      </c>
    </row>
    <row r="205" s="12" customFormat="1" ht="22.8" customHeight="1">
      <c r="A205" s="12"/>
      <c r="B205" s="220"/>
      <c r="C205" s="221"/>
      <c r="D205" s="222" t="s">
        <v>78</v>
      </c>
      <c r="E205" s="234" t="s">
        <v>776</v>
      </c>
      <c r="F205" s="234" t="s">
        <v>777</v>
      </c>
      <c r="G205" s="221"/>
      <c r="H205" s="221"/>
      <c r="I205" s="224"/>
      <c r="J205" s="235">
        <f>BK205</f>
        <v>0</v>
      </c>
      <c r="K205" s="221"/>
      <c r="L205" s="226"/>
      <c r="M205" s="227"/>
      <c r="N205" s="228"/>
      <c r="O205" s="228"/>
      <c r="P205" s="229">
        <f>P206</f>
        <v>0</v>
      </c>
      <c r="Q205" s="228"/>
      <c r="R205" s="229">
        <f>R206</f>
        <v>0</v>
      </c>
      <c r="S205" s="228"/>
      <c r="T205" s="230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1" t="s">
        <v>89</v>
      </c>
      <c r="AT205" s="232" t="s">
        <v>78</v>
      </c>
      <c r="AU205" s="232" t="s">
        <v>87</v>
      </c>
      <c r="AY205" s="231" t="s">
        <v>160</v>
      </c>
      <c r="BK205" s="233">
        <f>BK206</f>
        <v>0</v>
      </c>
    </row>
    <row r="206" s="2" customFormat="1" ht="16.5" customHeight="1">
      <c r="A206" s="39"/>
      <c r="B206" s="40"/>
      <c r="C206" s="236" t="s">
        <v>318</v>
      </c>
      <c r="D206" s="236" t="s">
        <v>162</v>
      </c>
      <c r="E206" s="237" t="s">
        <v>779</v>
      </c>
      <c r="F206" s="238" t="s">
        <v>1106</v>
      </c>
      <c r="G206" s="239" t="s">
        <v>781</v>
      </c>
      <c r="H206" s="240">
        <v>1</v>
      </c>
      <c r="I206" s="241"/>
      <c r="J206" s="242">
        <f>ROUND(I206*H206,2)</f>
        <v>0</v>
      </c>
      <c r="K206" s="238" t="s">
        <v>1</v>
      </c>
      <c r="L206" s="45"/>
      <c r="M206" s="243" t="s">
        <v>1</v>
      </c>
      <c r="N206" s="244" t="s">
        <v>44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249</v>
      </c>
      <c r="AT206" s="247" t="s">
        <v>162</v>
      </c>
      <c r="AU206" s="247" t="s">
        <v>89</v>
      </c>
      <c r="AY206" s="18" t="s">
        <v>160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87</v>
      </c>
      <c r="BK206" s="248">
        <f>ROUND(I206*H206,2)</f>
        <v>0</v>
      </c>
      <c r="BL206" s="18" t="s">
        <v>249</v>
      </c>
      <c r="BM206" s="247" t="s">
        <v>1107</v>
      </c>
    </row>
    <row r="207" s="12" customFormat="1" ht="22.8" customHeight="1">
      <c r="A207" s="12"/>
      <c r="B207" s="220"/>
      <c r="C207" s="221"/>
      <c r="D207" s="222" t="s">
        <v>78</v>
      </c>
      <c r="E207" s="234" t="s">
        <v>789</v>
      </c>
      <c r="F207" s="234" t="s">
        <v>790</v>
      </c>
      <c r="G207" s="221"/>
      <c r="H207" s="221"/>
      <c r="I207" s="224"/>
      <c r="J207" s="235">
        <f>BK207</f>
        <v>0</v>
      </c>
      <c r="K207" s="221"/>
      <c r="L207" s="226"/>
      <c r="M207" s="227"/>
      <c r="N207" s="228"/>
      <c r="O207" s="228"/>
      <c r="P207" s="229">
        <f>SUM(P208:P224)</f>
        <v>0</v>
      </c>
      <c r="Q207" s="228"/>
      <c r="R207" s="229">
        <f>SUM(R208:R224)</f>
        <v>0.65241799999999994</v>
      </c>
      <c r="S207" s="228"/>
      <c r="T207" s="230">
        <f>SUM(T208:T224)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1" t="s">
        <v>89</v>
      </c>
      <c r="AT207" s="232" t="s">
        <v>78</v>
      </c>
      <c r="AU207" s="232" t="s">
        <v>87</v>
      </c>
      <c r="AY207" s="231" t="s">
        <v>160</v>
      </c>
      <c r="BK207" s="233">
        <f>SUM(BK208:BK224)</f>
        <v>0</v>
      </c>
    </row>
    <row r="208" s="2" customFormat="1" ht="16.5" customHeight="1">
      <c r="A208" s="39"/>
      <c r="B208" s="40"/>
      <c r="C208" s="236" t="s">
        <v>322</v>
      </c>
      <c r="D208" s="236" t="s">
        <v>162</v>
      </c>
      <c r="E208" s="237" t="s">
        <v>1108</v>
      </c>
      <c r="F208" s="238" t="s">
        <v>1109</v>
      </c>
      <c r="G208" s="239" t="s">
        <v>203</v>
      </c>
      <c r="H208" s="240">
        <v>61</v>
      </c>
      <c r="I208" s="241"/>
      <c r="J208" s="242">
        <f>ROUND(I208*H208,2)</f>
        <v>0</v>
      </c>
      <c r="K208" s="238" t="s">
        <v>166</v>
      </c>
      <c r="L208" s="45"/>
      <c r="M208" s="243" t="s">
        <v>1</v>
      </c>
      <c r="N208" s="244" t="s">
        <v>44</v>
      </c>
      <c r="O208" s="92"/>
      <c r="P208" s="245">
        <f>O208*H208</f>
        <v>0</v>
      </c>
      <c r="Q208" s="245">
        <v>0.00117</v>
      </c>
      <c r="R208" s="245">
        <f>Q208*H208</f>
        <v>0.071370000000000003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167</v>
      </c>
      <c r="AT208" s="247" t="s">
        <v>162</v>
      </c>
      <c r="AU208" s="247" t="s">
        <v>89</v>
      </c>
      <c r="AY208" s="18" t="s">
        <v>160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87</v>
      </c>
      <c r="BK208" s="248">
        <f>ROUND(I208*H208,2)</f>
        <v>0</v>
      </c>
      <c r="BL208" s="18" t="s">
        <v>167</v>
      </c>
      <c r="BM208" s="247" t="s">
        <v>1110</v>
      </c>
    </row>
    <row r="209" s="14" customFormat="1">
      <c r="A209" s="14"/>
      <c r="B209" s="260"/>
      <c r="C209" s="261"/>
      <c r="D209" s="251" t="s">
        <v>169</v>
      </c>
      <c r="E209" s="262" t="s">
        <v>1</v>
      </c>
      <c r="F209" s="263" t="s">
        <v>1111</v>
      </c>
      <c r="G209" s="261"/>
      <c r="H209" s="264">
        <v>58.856000000000002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0" t="s">
        <v>169</v>
      </c>
      <c r="AU209" s="270" t="s">
        <v>89</v>
      </c>
      <c r="AV209" s="14" t="s">
        <v>89</v>
      </c>
      <c r="AW209" s="14" t="s">
        <v>34</v>
      </c>
      <c r="AX209" s="14" t="s">
        <v>79</v>
      </c>
      <c r="AY209" s="270" t="s">
        <v>160</v>
      </c>
    </row>
    <row r="210" s="14" customFormat="1">
      <c r="A210" s="14"/>
      <c r="B210" s="260"/>
      <c r="C210" s="261"/>
      <c r="D210" s="251" t="s">
        <v>169</v>
      </c>
      <c r="E210" s="262" t="s">
        <v>1</v>
      </c>
      <c r="F210" s="263" t="s">
        <v>1112</v>
      </c>
      <c r="G210" s="261"/>
      <c r="H210" s="264">
        <v>2.1440000000000001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0" t="s">
        <v>169</v>
      </c>
      <c r="AU210" s="270" t="s">
        <v>89</v>
      </c>
      <c r="AV210" s="14" t="s">
        <v>89</v>
      </c>
      <c r="AW210" s="14" t="s">
        <v>34</v>
      </c>
      <c r="AX210" s="14" t="s">
        <v>79</v>
      </c>
      <c r="AY210" s="270" t="s">
        <v>160</v>
      </c>
    </row>
    <row r="211" s="15" customFormat="1">
      <c r="A211" s="15"/>
      <c r="B211" s="281"/>
      <c r="C211" s="282"/>
      <c r="D211" s="251" t="s">
        <v>169</v>
      </c>
      <c r="E211" s="283" t="s">
        <v>1</v>
      </c>
      <c r="F211" s="284" t="s">
        <v>234</v>
      </c>
      <c r="G211" s="282"/>
      <c r="H211" s="285">
        <v>61</v>
      </c>
      <c r="I211" s="286"/>
      <c r="J211" s="282"/>
      <c r="K211" s="282"/>
      <c r="L211" s="287"/>
      <c r="M211" s="288"/>
      <c r="N211" s="289"/>
      <c r="O211" s="289"/>
      <c r="P211" s="289"/>
      <c r="Q211" s="289"/>
      <c r="R211" s="289"/>
      <c r="S211" s="289"/>
      <c r="T211" s="29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91" t="s">
        <v>169</v>
      </c>
      <c r="AU211" s="291" t="s">
        <v>89</v>
      </c>
      <c r="AV211" s="15" t="s">
        <v>167</v>
      </c>
      <c r="AW211" s="15" t="s">
        <v>34</v>
      </c>
      <c r="AX211" s="15" t="s">
        <v>87</v>
      </c>
      <c r="AY211" s="291" t="s">
        <v>160</v>
      </c>
    </row>
    <row r="212" s="2" customFormat="1" ht="16.5" customHeight="1">
      <c r="A212" s="39"/>
      <c r="B212" s="40"/>
      <c r="C212" s="271" t="s">
        <v>326</v>
      </c>
      <c r="D212" s="271" t="s">
        <v>208</v>
      </c>
      <c r="E212" s="272" t="s">
        <v>1113</v>
      </c>
      <c r="F212" s="273" t="s">
        <v>1114</v>
      </c>
      <c r="G212" s="274" t="s">
        <v>203</v>
      </c>
      <c r="H212" s="275">
        <v>64.049999999999997</v>
      </c>
      <c r="I212" s="276"/>
      <c r="J212" s="277">
        <f>ROUND(I212*H212,2)</f>
        <v>0</v>
      </c>
      <c r="K212" s="273" t="s">
        <v>1</v>
      </c>
      <c r="L212" s="278"/>
      <c r="M212" s="279" t="s">
        <v>1</v>
      </c>
      <c r="N212" s="280" t="s">
        <v>44</v>
      </c>
      <c r="O212" s="92"/>
      <c r="P212" s="245">
        <f>O212*H212</f>
        <v>0</v>
      </c>
      <c r="Q212" s="245">
        <v>0.0017600000000000001</v>
      </c>
      <c r="R212" s="245">
        <f>Q212*H212</f>
        <v>0.112728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200</v>
      </c>
      <c r="AT212" s="247" t="s">
        <v>208</v>
      </c>
      <c r="AU212" s="247" t="s">
        <v>89</v>
      </c>
      <c r="AY212" s="18" t="s">
        <v>160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87</v>
      </c>
      <c r="BK212" s="248">
        <f>ROUND(I212*H212,2)</f>
        <v>0</v>
      </c>
      <c r="BL212" s="18" t="s">
        <v>167</v>
      </c>
      <c r="BM212" s="247" t="s">
        <v>1115</v>
      </c>
    </row>
    <row r="213" s="13" customFormat="1">
      <c r="A213" s="13"/>
      <c r="B213" s="249"/>
      <c r="C213" s="250"/>
      <c r="D213" s="251" t="s">
        <v>169</v>
      </c>
      <c r="E213" s="252" t="s">
        <v>1</v>
      </c>
      <c r="F213" s="253" t="s">
        <v>1116</v>
      </c>
      <c r="G213" s="250"/>
      <c r="H213" s="252" t="s">
        <v>1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169</v>
      </c>
      <c r="AU213" s="259" t="s">
        <v>89</v>
      </c>
      <c r="AV213" s="13" t="s">
        <v>87</v>
      </c>
      <c r="AW213" s="13" t="s">
        <v>34</v>
      </c>
      <c r="AX213" s="13" t="s">
        <v>79</v>
      </c>
      <c r="AY213" s="259" t="s">
        <v>160</v>
      </c>
    </row>
    <row r="214" s="14" customFormat="1">
      <c r="A214" s="14"/>
      <c r="B214" s="260"/>
      <c r="C214" s="261"/>
      <c r="D214" s="251" t="s">
        <v>169</v>
      </c>
      <c r="E214" s="262" t="s">
        <v>1</v>
      </c>
      <c r="F214" s="263" t="s">
        <v>1117</v>
      </c>
      <c r="G214" s="261"/>
      <c r="H214" s="264">
        <v>64.049999999999997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0" t="s">
        <v>169</v>
      </c>
      <c r="AU214" s="270" t="s">
        <v>89</v>
      </c>
      <c r="AV214" s="14" t="s">
        <v>89</v>
      </c>
      <c r="AW214" s="14" t="s">
        <v>34</v>
      </c>
      <c r="AX214" s="14" t="s">
        <v>87</v>
      </c>
      <c r="AY214" s="270" t="s">
        <v>160</v>
      </c>
    </row>
    <row r="215" s="2" customFormat="1" ht="16.5" customHeight="1">
      <c r="A215" s="39"/>
      <c r="B215" s="40"/>
      <c r="C215" s="236" t="s">
        <v>332</v>
      </c>
      <c r="D215" s="236" t="s">
        <v>162</v>
      </c>
      <c r="E215" s="237" t="s">
        <v>792</v>
      </c>
      <c r="F215" s="238" t="s">
        <v>793</v>
      </c>
      <c r="G215" s="239" t="s">
        <v>203</v>
      </c>
      <c r="H215" s="240">
        <v>30</v>
      </c>
      <c r="I215" s="241"/>
      <c r="J215" s="242">
        <f>ROUND(I215*H215,2)</f>
        <v>0</v>
      </c>
      <c r="K215" s="238" t="s">
        <v>166</v>
      </c>
      <c r="L215" s="45"/>
      <c r="M215" s="243" t="s">
        <v>1</v>
      </c>
      <c r="N215" s="244" t="s">
        <v>44</v>
      </c>
      <c r="O215" s="92"/>
      <c r="P215" s="245">
        <f>O215*H215</f>
        <v>0</v>
      </c>
      <c r="Q215" s="245">
        <v>0.01223</v>
      </c>
      <c r="R215" s="245">
        <f>Q215*H215</f>
        <v>0.3669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249</v>
      </c>
      <c r="AT215" s="247" t="s">
        <v>162</v>
      </c>
      <c r="AU215" s="247" t="s">
        <v>89</v>
      </c>
      <c r="AY215" s="18" t="s">
        <v>160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87</v>
      </c>
      <c r="BK215" s="248">
        <f>ROUND(I215*H215,2)</f>
        <v>0</v>
      </c>
      <c r="BL215" s="18" t="s">
        <v>249</v>
      </c>
      <c r="BM215" s="247" t="s">
        <v>1118</v>
      </c>
    </row>
    <row r="216" s="13" customFormat="1">
      <c r="A216" s="13"/>
      <c r="B216" s="249"/>
      <c r="C216" s="250"/>
      <c r="D216" s="251" t="s">
        <v>169</v>
      </c>
      <c r="E216" s="252" t="s">
        <v>1</v>
      </c>
      <c r="F216" s="253" t="s">
        <v>1119</v>
      </c>
      <c r="G216" s="250"/>
      <c r="H216" s="252" t="s">
        <v>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169</v>
      </c>
      <c r="AU216" s="259" t="s">
        <v>89</v>
      </c>
      <c r="AV216" s="13" t="s">
        <v>87</v>
      </c>
      <c r="AW216" s="13" t="s">
        <v>34</v>
      </c>
      <c r="AX216" s="13" t="s">
        <v>79</v>
      </c>
      <c r="AY216" s="259" t="s">
        <v>160</v>
      </c>
    </row>
    <row r="217" s="14" customFormat="1">
      <c r="A217" s="14"/>
      <c r="B217" s="260"/>
      <c r="C217" s="261"/>
      <c r="D217" s="251" t="s">
        <v>169</v>
      </c>
      <c r="E217" s="262" t="s">
        <v>1</v>
      </c>
      <c r="F217" s="263" t="s">
        <v>1120</v>
      </c>
      <c r="G217" s="261"/>
      <c r="H217" s="264">
        <v>30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0" t="s">
        <v>169</v>
      </c>
      <c r="AU217" s="270" t="s">
        <v>89</v>
      </c>
      <c r="AV217" s="14" t="s">
        <v>89</v>
      </c>
      <c r="AW217" s="14" t="s">
        <v>34</v>
      </c>
      <c r="AX217" s="14" t="s">
        <v>87</v>
      </c>
      <c r="AY217" s="270" t="s">
        <v>160</v>
      </c>
    </row>
    <row r="218" s="2" customFormat="1" ht="16.5" customHeight="1">
      <c r="A218" s="39"/>
      <c r="B218" s="40"/>
      <c r="C218" s="236" t="s">
        <v>341</v>
      </c>
      <c r="D218" s="236" t="s">
        <v>162</v>
      </c>
      <c r="E218" s="237" t="s">
        <v>796</v>
      </c>
      <c r="F218" s="238" t="s">
        <v>797</v>
      </c>
      <c r="G218" s="239" t="s">
        <v>203</v>
      </c>
      <c r="H218" s="240">
        <v>38.799999999999997</v>
      </c>
      <c r="I218" s="241"/>
      <c r="J218" s="242">
        <f>ROUND(I218*H218,2)</f>
        <v>0</v>
      </c>
      <c r="K218" s="238" t="s">
        <v>166</v>
      </c>
      <c r="L218" s="45"/>
      <c r="M218" s="243" t="s">
        <v>1</v>
      </c>
      <c r="N218" s="244" t="s">
        <v>44</v>
      </c>
      <c r="O218" s="92"/>
      <c r="P218" s="245">
        <f>O218*H218</f>
        <v>0</v>
      </c>
      <c r="Q218" s="245">
        <v>0.00010000000000000001</v>
      </c>
      <c r="R218" s="245">
        <f>Q218*H218</f>
        <v>0.0038799999999999998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249</v>
      </c>
      <c r="AT218" s="247" t="s">
        <v>162</v>
      </c>
      <c r="AU218" s="247" t="s">
        <v>89</v>
      </c>
      <c r="AY218" s="18" t="s">
        <v>160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87</v>
      </c>
      <c r="BK218" s="248">
        <f>ROUND(I218*H218,2)</f>
        <v>0</v>
      </c>
      <c r="BL218" s="18" t="s">
        <v>249</v>
      </c>
      <c r="BM218" s="247" t="s">
        <v>1121</v>
      </c>
    </row>
    <row r="219" s="14" customFormat="1">
      <c r="A219" s="14"/>
      <c r="B219" s="260"/>
      <c r="C219" s="261"/>
      <c r="D219" s="251" t="s">
        <v>169</v>
      </c>
      <c r="E219" s="262" t="s">
        <v>1</v>
      </c>
      <c r="F219" s="263" t="s">
        <v>1122</v>
      </c>
      <c r="G219" s="261"/>
      <c r="H219" s="264">
        <v>38.799999999999997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0" t="s">
        <v>169</v>
      </c>
      <c r="AU219" s="270" t="s">
        <v>89</v>
      </c>
      <c r="AV219" s="14" t="s">
        <v>89</v>
      </c>
      <c r="AW219" s="14" t="s">
        <v>34</v>
      </c>
      <c r="AX219" s="14" t="s">
        <v>87</v>
      </c>
      <c r="AY219" s="270" t="s">
        <v>160</v>
      </c>
    </row>
    <row r="220" s="2" customFormat="1" ht="16.5" customHeight="1">
      <c r="A220" s="39"/>
      <c r="B220" s="40"/>
      <c r="C220" s="236" t="s">
        <v>345</v>
      </c>
      <c r="D220" s="236" t="s">
        <v>162</v>
      </c>
      <c r="E220" s="237" t="s">
        <v>1123</v>
      </c>
      <c r="F220" s="238" t="s">
        <v>1124</v>
      </c>
      <c r="G220" s="239" t="s">
        <v>363</v>
      </c>
      <c r="H220" s="240">
        <v>22</v>
      </c>
      <c r="I220" s="241"/>
      <c r="J220" s="242">
        <f>ROUND(I220*H220,2)</f>
        <v>0</v>
      </c>
      <c r="K220" s="238" t="s">
        <v>166</v>
      </c>
      <c r="L220" s="45"/>
      <c r="M220" s="243" t="s">
        <v>1</v>
      </c>
      <c r="N220" s="244" t="s">
        <v>44</v>
      </c>
      <c r="O220" s="92"/>
      <c r="P220" s="245">
        <f>O220*H220</f>
        <v>0</v>
      </c>
      <c r="Q220" s="245">
        <v>0.0043800000000000002</v>
      </c>
      <c r="R220" s="245">
        <f>Q220*H220</f>
        <v>0.096360000000000001</v>
      </c>
      <c r="S220" s="245">
        <v>0</v>
      </c>
      <c r="T220" s="24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7" t="s">
        <v>249</v>
      </c>
      <c r="AT220" s="247" t="s">
        <v>162</v>
      </c>
      <c r="AU220" s="247" t="s">
        <v>89</v>
      </c>
      <c r="AY220" s="18" t="s">
        <v>160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8" t="s">
        <v>87</v>
      </c>
      <c r="BK220" s="248">
        <f>ROUND(I220*H220,2)</f>
        <v>0</v>
      </c>
      <c r="BL220" s="18" t="s">
        <v>249</v>
      </c>
      <c r="BM220" s="247" t="s">
        <v>1125</v>
      </c>
    </row>
    <row r="221" s="14" customFormat="1">
      <c r="A221" s="14"/>
      <c r="B221" s="260"/>
      <c r="C221" s="261"/>
      <c r="D221" s="251" t="s">
        <v>169</v>
      </c>
      <c r="E221" s="262" t="s">
        <v>1</v>
      </c>
      <c r="F221" s="263" t="s">
        <v>1126</v>
      </c>
      <c r="G221" s="261"/>
      <c r="H221" s="264">
        <v>22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169</v>
      </c>
      <c r="AU221" s="270" t="s">
        <v>89</v>
      </c>
      <c r="AV221" s="14" t="s">
        <v>89</v>
      </c>
      <c r="AW221" s="14" t="s">
        <v>34</v>
      </c>
      <c r="AX221" s="14" t="s">
        <v>87</v>
      </c>
      <c r="AY221" s="270" t="s">
        <v>160</v>
      </c>
    </row>
    <row r="222" s="2" customFormat="1" ht="16.5" customHeight="1">
      <c r="A222" s="39"/>
      <c r="B222" s="40"/>
      <c r="C222" s="236" t="s">
        <v>360</v>
      </c>
      <c r="D222" s="236" t="s">
        <v>162</v>
      </c>
      <c r="E222" s="237" t="s">
        <v>1127</v>
      </c>
      <c r="F222" s="238" t="s">
        <v>1128</v>
      </c>
      <c r="G222" s="239" t="s">
        <v>563</v>
      </c>
      <c r="H222" s="240">
        <v>1</v>
      </c>
      <c r="I222" s="241"/>
      <c r="J222" s="242">
        <f>ROUND(I222*H222,2)</f>
        <v>0</v>
      </c>
      <c r="K222" s="238" t="s">
        <v>166</v>
      </c>
      <c r="L222" s="45"/>
      <c r="M222" s="243" t="s">
        <v>1</v>
      </c>
      <c r="N222" s="244" t="s">
        <v>44</v>
      </c>
      <c r="O222" s="92"/>
      <c r="P222" s="245">
        <f>O222*H222</f>
        <v>0</v>
      </c>
      <c r="Q222" s="245">
        <v>8.0000000000000007E-05</v>
      </c>
      <c r="R222" s="245">
        <f>Q222*H222</f>
        <v>8.0000000000000007E-05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249</v>
      </c>
      <c r="AT222" s="247" t="s">
        <v>162</v>
      </c>
      <c r="AU222" s="247" t="s">
        <v>89</v>
      </c>
      <c r="AY222" s="18" t="s">
        <v>160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87</v>
      </c>
      <c r="BK222" s="248">
        <f>ROUND(I222*H222,2)</f>
        <v>0</v>
      </c>
      <c r="BL222" s="18" t="s">
        <v>249</v>
      </c>
      <c r="BM222" s="247" t="s">
        <v>1129</v>
      </c>
    </row>
    <row r="223" s="2" customFormat="1" ht="16.5" customHeight="1">
      <c r="A223" s="39"/>
      <c r="B223" s="40"/>
      <c r="C223" s="271" t="s">
        <v>366</v>
      </c>
      <c r="D223" s="271" t="s">
        <v>208</v>
      </c>
      <c r="E223" s="272" t="s">
        <v>1130</v>
      </c>
      <c r="F223" s="273" t="s">
        <v>1131</v>
      </c>
      <c r="G223" s="274" t="s">
        <v>563</v>
      </c>
      <c r="H223" s="275">
        <v>1</v>
      </c>
      <c r="I223" s="276"/>
      <c r="J223" s="277">
        <f>ROUND(I223*H223,2)</f>
        <v>0</v>
      </c>
      <c r="K223" s="273" t="s">
        <v>166</v>
      </c>
      <c r="L223" s="278"/>
      <c r="M223" s="279" t="s">
        <v>1</v>
      </c>
      <c r="N223" s="280" t="s">
        <v>44</v>
      </c>
      <c r="O223" s="92"/>
      <c r="P223" s="245">
        <f>O223*H223</f>
        <v>0</v>
      </c>
      <c r="Q223" s="245">
        <v>0.0011000000000000001</v>
      </c>
      <c r="R223" s="245">
        <f>Q223*H223</f>
        <v>0.0011000000000000001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360</v>
      </c>
      <c r="AT223" s="247" t="s">
        <v>208</v>
      </c>
      <c r="AU223" s="247" t="s">
        <v>89</v>
      </c>
      <c r="AY223" s="18" t="s">
        <v>160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87</v>
      </c>
      <c r="BK223" s="248">
        <f>ROUND(I223*H223,2)</f>
        <v>0</v>
      </c>
      <c r="BL223" s="18" t="s">
        <v>249</v>
      </c>
      <c r="BM223" s="247" t="s">
        <v>1132</v>
      </c>
    </row>
    <row r="224" s="2" customFormat="1" ht="16.5" customHeight="1">
      <c r="A224" s="39"/>
      <c r="B224" s="40"/>
      <c r="C224" s="236" t="s">
        <v>373</v>
      </c>
      <c r="D224" s="236" t="s">
        <v>162</v>
      </c>
      <c r="E224" s="237" t="s">
        <v>800</v>
      </c>
      <c r="F224" s="238" t="s">
        <v>801</v>
      </c>
      <c r="G224" s="239" t="s">
        <v>197</v>
      </c>
      <c r="H224" s="240">
        <v>0.65200000000000002</v>
      </c>
      <c r="I224" s="241"/>
      <c r="J224" s="242">
        <f>ROUND(I224*H224,2)</f>
        <v>0</v>
      </c>
      <c r="K224" s="238" t="s">
        <v>166</v>
      </c>
      <c r="L224" s="45"/>
      <c r="M224" s="243" t="s">
        <v>1</v>
      </c>
      <c r="N224" s="244" t="s">
        <v>44</v>
      </c>
      <c r="O224" s="92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7" t="s">
        <v>249</v>
      </c>
      <c r="AT224" s="247" t="s">
        <v>162</v>
      </c>
      <c r="AU224" s="247" t="s">
        <v>89</v>
      </c>
      <c r="AY224" s="18" t="s">
        <v>160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8" t="s">
        <v>87</v>
      </c>
      <c r="BK224" s="248">
        <f>ROUND(I224*H224,2)</f>
        <v>0</v>
      </c>
      <c r="BL224" s="18" t="s">
        <v>249</v>
      </c>
      <c r="BM224" s="247" t="s">
        <v>1133</v>
      </c>
    </row>
    <row r="225" s="12" customFormat="1" ht="22.8" customHeight="1">
      <c r="A225" s="12"/>
      <c r="B225" s="220"/>
      <c r="C225" s="221"/>
      <c r="D225" s="222" t="s">
        <v>78</v>
      </c>
      <c r="E225" s="234" t="s">
        <v>1134</v>
      </c>
      <c r="F225" s="234" t="s">
        <v>1135</v>
      </c>
      <c r="G225" s="221"/>
      <c r="H225" s="221"/>
      <c r="I225" s="224"/>
      <c r="J225" s="235">
        <f>BK225</f>
        <v>0</v>
      </c>
      <c r="K225" s="221"/>
      <c r="L225" s="226"/>
      <c r="M225" s="227"/>
      <c r="N225" s="228"/>
      <c r="O225" s="228"/>
      <c r="P225" s="229">
        <f>SUM(P226:P228)</f>
        <v>0</v>
      </c>
      <c r="Q225" s="228"/>
      <c r="R225" s="229">
        <f>SUM(R226:R228)</f>
        <v>0.085000000000000006</v>
      </c>
      <c r="S225" s="228"/>
      <c r="T225" s="230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1" t="s">
        <v>89</v>
      </c>
      <c r="AT225" s="232" t="s">
        <v>78</v>
      </c>
      <c r="AU225" s="232" t="s">
        <v>87</v>
      </c>
      <c r="AY225" s="231" t="s">
        <v>160</v>
      </c>
      <c r="BK225" s="233">
        <f>SUM(BK226:BK228)</f>
        <v>0</v>
      </c>
    </row>
    <row r="226" s="2" customFormat="1" ht="16.5" customHeight="1">
      <c r="A226" s="39"/>
      <c r="B226" s="40"/>
      <c r="C226" s="236" t="s">
        <v>379</v>
      </c>
      <c r="D226" s="236" t="s">
        <v>162</v>
      </c>
      <c r="E226" s="237" t="s">
        <v>1136</v>
      </c>
      <c r="F226" s="238" t="s">
        <v>1137</v>
      </c>
      <c r="G226" s="239" t="s">
        <v>563</v>
      </c>
      <c r="H226" s="240">
        <v>5</v>
      </c>
      <c r="I226" s="241"/>
      <c r="J226" s="242">
        <f>ROUND(I226*H226,2)</f>
        <v>0</v>
      </c>
      <c r="K226" s="238" t="s">
        <v>1</v>
      </c>
      <c r="L226" s="45"/>
      <c r="M226" s="243" t="s">
        <v>1</v>
      </c>
      <c r="N226" s="244" t="s">
        <v>44</v>
      </c>
      <c r="O226" s="92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249</v>
      </c>
      <c r="AT226" s="247" t="s">
        <v>162</v>
      </c>
      <c r="AU226" s="247" t="s">
        <v>89</v>
      </c>
      <c r="AY226" s="18" t="s">
        <v>160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87</v>
      </c>
      <c r="BK226" s="248">
        <f>ROUND(I226*H226,2)</f>
        <v>0</v>
      </c>
      <c r="BL226" s="18" t="s">
        <v>249</v>
      </c>
      <c r="BM226" s="247" t="s">
        <v>1138</v>
      </c>
    </row>
    <row r="227" s="2" customFormat="1" ht="24" customHeight="1">
      <c r="A227" s="39"/>
      <c r="B227" s="40"/>
      <c r="C227" s="236" t="s">
        <v>385</v>
      </c>
      <c r="D227" s="236" t="s">
        <v>162</v>
      </c>
      <c r="E227" s="237" t="s">
        <v>1139</v>
      </c>
      <c r="F227" s="238" t="s">
        <v>1140</v>
      </c>
      <c r="G227" s="239" t="s">
        <v>363</v>
      </c>
      <c r="H227" s="240">
        <v>8.5</v>
      </c>
      <c r="I227" s="241"/>
      <c r="J227" s="242">
        <f>ROUND(I227*H227,2)</f>
        <v>0</v>
      </c>
      <c r="K227" s="238" t="s">
        <v>1</v>
      </c>
      <c r="L227" s="45"/>
      <c r="M227" s="243" t="s">
        <v>1</v>
      </c>
      <c r="N227" s="244" t="s">
        <v>44</v>
      </c>
      <c r="O227" s="92"/>
      <c r="P227" s="245">
        <f>O227*H227</f>
        <v>0</v>
      </c>
      <c r="Q227" s="245">
        <v>0.01</v>
      </c>
      <c r="R227" s="245">
        <f>Q227*H227</f>
        <v>0.085000000000000006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249</v>
      </c>
      <c r="AT227" s="247" t="s">
        <v>162</v>
      </c>
      <c r="AU227" s="247" t="s">
        <v>89</v>
      </c>
      <c r="AY227" s="18" t="s">
        <v>160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87</v>
      </c>
      <c r="BK227" s="248">
        <f>ROUND(I227*H227,2)</f>
        <v>0</v>
      </c>
      <c r="BL227" s="18" t="s">
        <v>249</v>
      </c>
      <c r="BM227" s="247" t="s">
        <v>1141</v>
      </c>
    </row>
    <row r="228" s="2" customFormat="1" ht="16.5" customHeight="1">
      <c r="A228" s="39"/>
      <c r="B228" s="40"/>
      <c r="C228" s="236" t="s">
        <v>390</v>
      </c>
      <c r="D228" s="236" t="s">
        <v>162</v>
      </c>
      <c r="E228" s="237" t="s">
        <v>1142</v>
      </c>
      <c r="F228" s="238" t="s">
        <v>1143</v>
      </c>
      <c r="G228" s="239" t="s">
        <v>197</v>
      </c>
      <c r="H228" s="240">
        <v>0.085000000000000006</v>
      </c>
      <c r="I228" s="241"/>
      <c r="J228" s="242">
        <f>ROUND(I228*H228,2)</f>
        <v>0</v>
      </c>
      <c r="K228" s="238" t="s">
        <v>166</v>
      </c>
      <c r="L228" s="45"/>
      <c r="M228" s="243" t="s">
        <v>1</v>
      </c>
      <c r="N228" s="244" t="s">
        <v>44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249</v>
      </c>
      <c r="AT228" s="247" t="s">
        <v>162</v>
      </c>
      <c r="AU228" s="247" t="s">
        <v>89</v>
      </c>
      <c r="AY228" s="18" t="s">
        <v>160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87</v>
      </c>
      <c r="BK228" s="248">
        <f>ROUND(I228*H228,2)</f>
        <v>0</v>
      </c>
      <c r="BL228" s="18" t="s">
        <v>249</v>
      </c>
      <c r="BM228" s="247" t="s">
        <v>1144</v>
      </c>
    </row>
    <row r="229" s="12" customFormat="1" ht="22.8" customHeight="1">
      <c r="A229" s="12"/>
      <c r="B229" s="220"/>
      <c r="C229" s="221"/>
      <c r="D229" s="222" t="s">
        <v>78</v>
      </c>
      <c r="E229" s="234" t="s">
        <v>1145</v>
      </c>
      <c r="F229" s="234" t="s">
        <v>1146</v>
      </c>
      <c r="G229" s="221"/>
      <c r="H229" s="221"/>
      <c r="I229" s="224"/>
      <c r="J229" s="235">
        <f>BK229</f>
        <v>0</v>
      </c>
      <c r="K229" s="221"/>
      <c r="L229" s="226"/>
      <c r="M229" s="227"/>
      <c r="N229" s="228"/>
      <c r="O229" s="228"/>
      <c r="P229" s="229">
        <f>SUM(P230:P233)</f>
        <v>0</v>
      </c>
      <c r="Q229" s="228"/>
      <c r="R229" s="229">
        <f>SUM(R230:R233)</f>
        <v>0.040800000000000003</v>
      </c>
      <c r="S229" s="228"/>
      <c r="T229" s="230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1" t="s">
        <v>89</v>
      </c>
      <c r="AT229" s="232" t="s">
        <v>78</v>
      </c>
      <c r="AU229" s="232" t="s">
        <v>87</v>
      </c>
      <c r="AY229" s="231" t="s">
        <v>160</v>
      </c>
      <c r="BK229" s="233">
        <f>SUM(BK230:BK233)</f>
        <v>0</v>
      </c>
    </row>
    <row r="230" s="2" customFormat="1" ht="16.5" customHeight="1">
      <c r="A230" s="39"/>
      <c r="B230" s="40"/>
      <c r="C230" s="236" t="s">
        <v>408</v>
      </c>
      <c r="D230" s="236" t="s">
        <v>162</v>
      </c>
      <c r="E230" s="237" t="s">
        <v>1147</v>
      </c>
      <c r="F230" s="238" t="s">
        <v>1148</v>
      </c>
      <c r="G230" s="239" t="s">
        <v>203</v>
      </c>
      <c r="H230" s="240">
        <v>170</v>
      </c>
      <c r="I230" s="241"/>
      <c r="J230" s="242">
        <f>ROUND(I230*H230,2)</f>
        <v>0</v>
      </c>
      <c r="K230" s="238" t="s">
        <v>166</v>
      </c>
      <c r="L230" s="45"/>
      <c r="M230" s="243" t="s">
        <v>1</v>
      </c>
      <c r="N230" s="244" t="s">
        <v>44</v>
      </c>
      <c r="O230" s="92"/>
      <c r="P230" s="245">
        <f>O230*H230</f>
        <v>0</v>
      </c>
      <c r="Q230" s="245">
        <v>0.00024000000000000001</v>
      </c>
      <c r="R230" s="245">
        <f>Q230*H230</f>
        <v>0.040800000000000003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249</v>
      </c>
      <c r="AT230" s="247" t="s">
        <v>162</v>
      </c>
      <c r="AU230" s="247" t="s">
        <v>89</v>
      </c>
      <c r="AY230" s="18" t="s">
        <v>160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87</v>
      </c>
      <c r="BK230" s="248">
        <f>ROUND(I230*H230,2)</f>
        <v>0</v>
      </c>
      <c r="BL230" s="18" t="s">
        <v>249</v>
      </c>
      <c r="BM230" s="247" t="s">
        <v>1149</v>
      </c>
    </row>
    <row r="231" s="13" customFormat="1">
      <c r="A231" s="13"/>
      <c r="B231" s="249"/>
      <c r="C231" s="250"/>
      <c r="D231" s="251" t="s">
        <v>169</v>
      </c>
      <c r="E231" s="252" t="s">
        <v>1</v>
      </c>
      <c r="F231" s="253" t="s">
        <v>1150</v>
      </c>
      <c r="G231" s="250"/>
      <c r="H231" s="252" t="s">
        <v>1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9" t="s">
        <v>169</v>
      </c>
      <c r="AU231" s="259" t="s">
        <v>89</v>
      </c>
      <c r="AV231" s="13" t="s">
        <v>87</v>
      </c>
      <c r="AW231" s="13" t="s">
        <v>34</v>
      </c>
      <c r="AX231" s="13" t="s">
        <v>79</v>
      </c>
      <c r="AY231" s="259" t="s">
        <v>160</v>
      </c>
    </row>
    <row r="232" s="14" customFormat="1">
      <c r="A232" s="14"/>
      <c r="B232" s="260"/>
      <c r="C232" s="261"/>
      <c r="D232" s="251" t="s">
        <v>169</v>
      </c>
      <c r="E232" s="262" t="s">
        <v>1</v>
      </c>
      <c r="F232" s="263" t="s">
        <v>1151</v>
      </c>
      <c r="G232" s="261"/>
      <c r="H232" s="264">
        <v>170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0" t="s">
        <v>169</v>
      </c>
      <c r="AU232" s="270" t="s">
        <v>89</v>
      </c>
      <c r="AV232" s="14" t="s">
        <v>89</v>
      </c>
      <c r="AW232" s="14" t="s">
        <v>34</v>
      </c>
      <c r="AX232" s="14" t="s">
        <v>87</v>
      </c>
      <c r="AY232" s="270" t="s">
        <v>160</v>
      </c>
    </row>
    <row r="233" s="2" customFormat="1" ht="16.5" customHeight="1">
      <c r="A233" s="39"/>
      <c r="B233" s="40"/>
      <c r="C233" s="236" t="s">
        <v>414</v>
      </c>
      <c r="D233" s="236" t="s">
        <v>162</v>
      </c>
      <c r="E233" s="237" t="s">
        <v>1152</v>
      </c>
      <c r="F233" s="238" t="s">
        <v>1153</v>
      </c>
      <c r="G233" s="239" t="s">
        <v>197</v>
      </c>
      <c r="H233" s="240">
        <v>0.041000000000000002</v>
      </c>
      <c r="I233" s="241"/>
      <c r="J233" s="242">
        <f>ROUND(I233*H233,2)</f>
        <v>0</v>
      </c>
      <c r="K233" s="238" t="s">
        <v>166</v>
      </c>
      <c r="L233" s="45"/>
      <c r="M233" s="243" t="s">
        <v>1</v>
      </c>
      <c r="N233" s="244" t="s">
        <v>44</v>
      </c>
      <c r="O233" s="92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249</v>
      </c>
      <c r="AT233" s="247" t="s">
        <v>162</v>
      </c>
      <c r="AU233" s="247" t="s">
        <v>89</v>
      </c>
      <c r="AY233" s="18" t="s">
        <v>160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87</v>
      </c>
      <c r="BK233" s="248">
        <f>ROUND(I233*H233,2)</f>
        <v>0</v>
      </c>
      <c r="BL233" s="18" t="s">
        <v>249</v>
      </c>
      <c r="BM233" s="247" t="s">
        <v>1154</v>
      </c>
    </row>
    <row r="234" s="12" customFormat="1" ht="22.8" customHeight="1">
      <c r="A234" s="12"/>
      <c r="B234" s="220"/>
      <c r="C234" s="221"/>
      <c r="D234" s="222" t="s">
        <v>78</v>
      </c>
      <c r="E234" s="234" t="s">
        <v>934</v>
      </c>
      <c r="F234" s="234" t="s">
        <v>935</v>
      </c>
      <c r="G234" s="221"/>
      <c r="H234" s="221"/>
      <c r="I234" s="224"/>
      <c r="J234" s="235">
        <f>BK234</f>
        <v>0</v>
      </c>
      <c r="K234" s="221"/>
      <c r="L234" s="226"/>
      <c r="M234" s="227"/>
      <c r="N234" s="228"/>
      <c r="O234" s="228"/>
      <c r="P234" s="229">
        <f>SUM(P235:P254)</f>
        <v>0</v>
      </c>
      <c r="Q234" s="228"/>
      <c r="R234" s="229">
        <f>SUM(R235:R254)</f>
        <v>0.0076499999999999997</v>
      </c>
      <c r="S234" s="228"/>
      <c r="T234" s="230">
        <f>SUM(T235:T254)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1" t="s">
        <v>89</v>
      </c>
      <c r="AT234" s="232" t="s">
        <v>78</v>
      </c>
      <c r="AU234" s="232" t="s">
        <v>87</v>
      </c>
      <c r="AY234" s="231" t="s">
        <v>160</v>
      </c>
      <c r="BK234" s="233">
        <f>SUM(BK235:BK254)</f>
        <v>0</v>
      </c>
    </row>
    <row r="235" s="2" customFormat="1" ht="16.5" customHeight="1">
      <c r="A235" s="39"/>
      <c r="B235" s="40"/>
      <c r="C235" s="236" t="s">
        <v>420</v>
      </c>
      <c r="D235" s="236" t="s">
        <v>162</v>
      </c>
      <c r="E235" s="237" t="s">
        <v>1155</v>
      </c>
      <c r="F235" s="238" t="s">
        <v>1156</v>
      </c>
      <c r="G235" s="239" t="s">
        <v>203</v>
      </c>
      <c r="H235" s="240">
        <v>5</v>
      </c>
      <c r="I235" s="241"/>
      <c r="J235" s="242">
        <f>ROUND(I235*H235,2)</f>
        <v>0</v>
      </c>
      <c r="K235" s="238" t="s">
        <v>166</v>
      </c>
      <c r="L235" s="45"/>
      <c r="M235" s="243" t="s">
        <v>1</v>
      </c>
      <c r="N235" s="244" t="s">
        <v>44</v>
      </c>
      <c r="O235" s="92"/>
      <c r="P235" s="245">
        <f>O235*H235</f>
        <v>0</v>
      </c>
      <c r="Q235" s="245">
        <v>6.9999999999999994E-05</v>
      </c>
      <c r="R235" s="245">
        <f>Q235*H235</f>
        <v>0.00034999999999999994</v>
      </c>
      <c r="S235" s="245">
        <v>0</v>
      </c>
      <c r="T235" s="24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7" t="s">
        <v>249</v>
      </c>
      <c r="AT235" s="247" t="s">
        <v>162</v>
      </c>
      <c r="AU235" s="247" t="s">
        <v>89</v>
      </c>
      <c r="AY235" s="18" t="s">
        <v>160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8" t="s">
        <v>87</v>
      </c>
      <c r="BK235" s="248">
        <f>ROUND(I235*H235,2)</f>
        <v>0</v>
      </c>
      <c r="BL235" s="18" t="s">
        <v>249</v>
      </c>
      <c r="BM235" s="247" t="s">
        <v>1157</v>
      </c>
    </row>
    <row r="236" s="13" customFormat="1">
      <c r="A236" s="13"/>
      <c r="B236" s="249"/>
      <c r="C236" s="250"/>
      <c r="D236" s="251" t="s">
        <v>169</v>
      </c>
      <c r="E236" s="252" t="s">
        <v>1</v>
      </c>
      <c r="F236" s="253" t="s">
        <v>1158</v>
      </c>
      <c r="G236" s="250"/>
      <c r="H236" s="252" t="s">
        <v>1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9" t="s">
        <v>169</v>
      </c>
      <c r="AU236" s="259" t="s">
        <v>89</v>
      </c>
      <c r="AV236" s="13" t="s">
        <v>87</v>
      </c>
      <c r="AW236" s="13" t="s">
        <v>34</v>
      </c>
      <c r="AX236" s="13" t="s">
        <v>79</v>
      </c>
      <c r="AY236" s="259" t="s">
        <v>160</v>
      </c>
    </row>
    <row r="237" s="14" customFormat="1">
      <c r="A237" s="14"/>
      <c r="B237" s="260"/>
      <c r="C237" s="261"/>
      <c r="D237" s="251" t="s">
        <v>169</v>
      </c>
      <c r="E237" s="262" t="s">
        <v>1</v>
      </c>
      <c r="F237" s="263" t="s">
        <v>184</v>
      </c>
      <c r="G237" s="261"/>
      <c r="H237" s="264">
        <v>5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0" t="s">
        <v>169</v>
      </c>
      <c r="AU237" s="270" t="s">
        <v>89</v>
      </c>
      <c r="AV237" s="14" t="s">
        <v>89</v>
      </c>
      <c r="AW237" s="14" t="s">
        <v>34</v>
      </c>
      <c r="AX237" s="14" t="s">
        <v>87</v>
      </c>
      <c r="AY237" s="270" t="s">
        <v>160</v>
      </c>
    </row>
    <row r="238" s="2" customFormat="1" ht="16.5" customHeight="1">
      <c r="A238" s="39"/>
      <c r="B238" s="40"/>
      <c r="C238" s="236" t="s">
        <v>427</v>
      </c>
      <c r="D238" s="236" t="s">
        <v>162</v>
      </c>
      <c r="E238" s="237" t="s">
        <v>1159</v>
      </c>
      <c r="F238" s="238" t="s">
        <v>1160</v>
      </c>
      <c r="G238" s="239" t="s">
        <v>203</v>
      </c>
      <c r="H238" s="240">
        <v>5</v>
      </c>
      <c r="I238" s="241"/>
      <c r="J238" s="242">
        <f>ROUND(I238*H238,2)</f>
        <v>0</v>
      </c>
      <c r="K238" s="238" t="s">
        <v>166</v>
      </c>
      <c r="L238" s="45"/>
      <c r="M238" s="243" t="s">
        <v>1</v>
      </c>
      <c r="N238" s="244" t="s">
        <v>44</v>
      </c>
      <c r="O238" s="92"/>
      <c r="P238" s="245">
        <f>O238*H238</f>
        <v>0</v>
      </c>
      <c r="Q238" s="245">
        <v>0.00013999999999999999</v>
      </c>
      <c r="R238" s="245">
        <f>Q238*H238</f>
        <v>0.00069999999999999988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249</v>
      </c>
      <c r="AT238" s="247" t="s">
        <v>162</v>
      </c>
      <c r="AU238" s="247" t="s">
        <v>89</v>
      </c>
      <c r="AY238" s="18" t="s">
        <v>160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87</v>
      </c>
      <c r="BK238" s="248">
        <f>ROUND(I238*H238,2)</f>
        <v>0</v>
      </c>
      <c r="BL238" s="18" t="s">
        <v>249</v>
      </c>
      <c r="BM238" s="247" t="s">
        <v>1161</v>
      </c>
    </row>
    <row r="239" s="13" customFormat="1">
      <c r="A239" s="13"/>
      <c r="B239" s="249"/>
      <c r="C239" s="250"/>
      <c r="D239" s="251" t="s">
        <v>169</v>
      </c>
      <c r="E239" s="252" t="s">
        <v>1</v>
      </c>
      <c r="F239" s="253" t="s">
        <v>1158</v>
      </c>
      <c r="G239" s="250"/>
      <c r="H239" s="252" t="s">
        <v>1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9" t="s">
        <v>169</v>
      </c>
      <c r="AU239" s="259" t="s">
        <v>89</v>
      </c>
      <c r="AV239" s="13" t="s">
        <v>87</v>
      </c>
      <c r="AW239" s="13" t="s">
        <v>34</v>
      </c>
      <c r="AX239" s="13" t="s">
        <v>79</v>
      </c>
      <c r="AY239" s="259" t="s">
        <v>160</v>
      </c>
    </row>
    <row r="240" s="14" customFormat="1">
      <c r="A240" s="14"/>
      <c r="B240" s="260"/>
      <c r="C240" s="261"/>
      <c r="D240" s="251" t="s">
        <v>169</v>
      </c>
      <c r="E240" s="262" t="s">
        <v>1</v>
      </c>
      <c r="F240" s="263" t="s">
        <v>184</v>
      </c>
      <c r="G240" s="261"/>
      <c r="H240" s="264">
        <v>5</v>
      </c>
      <c r="I240" s="265"/>
      <c r="J240" s="261"/>
      <c r="K240" s="261"/>
      <c r="L240" s="266"/>
      <c r="M240" s="267"/>
      <c r="N240" s="268"/>
      <c r="O240" s="268"/>
      <c r="P240" s="268"/>
      <c r="Q240" s="268"/>
      <c r="R240" s="268"/>
      <c r="S240" s="268"/>
      <c r="T240" s="26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0" t="s">
        <v>169</v>
      </c>
      <c r="AU240" s="270" t="s">
        <v>89</v>
      </c>
      <c r="AV240" s="14" t="s">
        <v>89</v>
      </c>
      <c r="AW240" s="14" t="s">
        <v>34</v>
      </c>
      <c r="AX240" s="14" t="s">
        <v>87</v>
      </c>
      <c r="AY240" s="270" t="s">
        <v>160</v>
      </c>
    </row>
    <row r="241" s="2" customFormat="1" ht="16.5" customHeight="1">
      <c r="A241" s="39"/>
      <c r="B241" s="40"/>
      <c r="C241" s="236" t="s">
        <v>433</v>
      </c>
      <c r="D241" s="236" t="s">
        <v>162</v>
      </c>
      <c r="E241" s="237" t="s">
        <v>1162</v>
      </c>
      <c r="F241" s="238" t="s">
        <v>1163</v>
      </c>
      <c r="G241" s="239" t="s">
        <v>203</v>
      </c>
      <c r="H241" s="240">
        <v>5</v>
      </c>
      <c r="I241" s="241"/>
      <c r="J241" s="242">
        <f>ROUND(I241*H241,2)</f>
        <v>0</v>
      </c>
      <c r="K241" s="238" t="s">
        <v>166</v>
      </c>
      <c r="L241" s="45"/>
      <c r="M241" s="243" t="s">
        <v>1</v>
      </c>
      <c r="N241" s="244" t="s">
        <v>44</v>
      </c>
      <c r="O241" s="92"/>
      <c r="P241" s="245">
        <f>O241*H241</f>
        <v>0</v>
      </c>
      <c r="Q241" s="245">
        <v>0.00012</v>
      </c>
      <c r="R241" s="245">
        <f>Q241*H241</f>
        <v>0.00060000000000000006</v>
      </c>
      <c r="S241" s="245">
        <v>0</v>
      </c>
      <c r="T241" s="24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7" t="s">
        <v>249</v>
      </c>
      <c r="AT241" s="247" t="s">
        <v>162</v>
      </c>
      <c r="AU241" s="247" t="s">
        <v>89</v>
      </c>
      <c r="AY241" s="18" t="s">
        <v>160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8" t="s">
        <v>87</v>
      </c>
      <c r="BK241" s="248">
        <f>ROUND(I241*H241,2)</f>
        <v>0</v>
      </c>
      <c r="BL241" s="18" t="s">
        <v>249</v>
      </c>
      <c r="BM241" s="247" t="s">
        <v>1164</v>
      </c>
    </row>
    <row r="242" s="2" customFormat="1" ht="16.5" customHeight="1">
      <c r="A242" s="39"/>
      <c r="B242" s="40"/>
      <c r="C242" s="236" t="s">
        <v>439</v>
      </c>
      <c r="D242" s="236" t="s">
        <v>162</v>
      </c>
      <c r="E242" s="237" t="s">
        <v>1165</v>
      </c>
      <c r="F242" s="238" t="s">
        <v>1166</v>
      </c>
      <c r="G242" s="239" t="s">
        <v>203</v>
      </c>
      <c r="H242" s="240">
        <v>5</v>
      </c>
      <c r="I242" s="241"/>
      <c r="J242" s="242">
        <f>ROUND(I242*H242,2)</f>
        <v>0</v>
      </c>
      <c r="K242" s="238" t="s">
        <v>166</v>
      </c>
      <c r="L242" s="45"/>
      <c r="M242" s="243" t="s">
        <v>1</v>
      </c>
      <c r="N242" s="244" t="s">
        <v>44</v>
      </c>
      <c r="O242" s="92"/>
      <c r="P242" s="245">
        <f>O242*H242</f>
        <v>0</v>
      </c>
      <c r="Q242" s="245">
        <v>0.00012</v>
      </c>
      <c r="R242" s="245">
        <f>Q242*H242</f>
        <v>0.00060000000000000006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249</v>
      </c>
      <c r="AT242" s="247" t="s">
        <v>162</v>
      </c>
      <c r="AU242" s="247" t="s">
        <v>89</v>
      </c>
      <c r="AY242" s="18" t="s">
        <v>160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87</v>
      </c>
      <c r="BK242" s="248">
        <f>ROUND(I242*H242,2)</f>
        <v>0</v>
      </c>
      <c r="BL242" s="18" t="s">
        <v>249</v>
      </c>
      <c r="BM242" s="247" t="s">
        <v>1167</v>
      </c>
    </row>
    <row r="243" s="2" customFormat="1" ht="16.5" customHeight="1">
      <c r="A243" s="39"/>
      <c r="B243" s="40"/>
      <c r="C243" s="236" t="s">
        <v>444</v>
      </c>
      <c r="D243" s="236" t="s">
        <v>162</v>
      </c>
      <c r="E243" s="237" t="s">
        <v>1168</v>
      </c>
      <c r="F243" s="238" t="s">
        <v>1169</v>
      </c>
      <c r="G243" s="239" t="s">
        <v>203</v>
      </c>
      <c r="H243" s="240">
        <v>20</v>
      </c>
      <c r="I243" s="241"/>
      <c r="J243" s="242">
        <f>ROUND(I243*H243,2)</f>
        <v>0</v>
      </c>
      <c r="K243" s="238" t="s">
        <v>166</v>
      </c>
      <c r="L243" s="45"/>
      <c r="M243" s="243" t="s">
        <v>1</v>
      </c>
      <c r="N243" s="244" t="s">
        <v>44</v>
      </c>
      <c r="O243" s="92"/>
      <c r="P243" s="245">
        <f>O243*H243</f>
        <v>0</v>
      </c>
      <c r="Q243" s="245">
        <v>2.0000000000000002E-05</v>
      </c>
      <c r="R243" s="245">
        <f>Q243*H243</f>
        <v>0.00040000000000000002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249</v>
      </c>
      <c r="AT243" s="247" t="s">
        <v>162</v>
      </c>
      <c r="AU243" s="247" t="s">
        <v>89</v>
      </c>
      <c r="AY243" s="18" t="s">
        <v>160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87</v>
      </c>
      <c r="BK243" s="248">
        <f>ROUND(I243*H243,2)</f>
        <v>0</v>
      </c>
      <c r="BL243" s="18" t="s">
        <v>249</v>
      </c>
      <c r="BM243" s="247" t="s">
        <v>1170</v>
      </c>
    </row>
    <row r="244" s="13" customFormat="1">
      <c r="A244" s="13"/>
      <c r="B244" s="249"/>
      <c r="C244" s="250"/>
      <c r="D244" s="251" t="s">
        <v>169</v>
      </c>
      <c r="E244" s="252" t="s">
        <v>1</v>
      </c>
      <c r="F244" s="253" t="s">
        <v>1171</v>
      </c>
      <c r="G244" s="250"/>
      <c r="H244" s="252" t="s">
        <v>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9" t="s">
        <v>169</v>
      </c>
      <c r="AU244" s="259" t="s">
        <v>89</v>
      </c>
      <c r="AV244" s="13" t="s">
        <v>87</v>
      </c>
      <c r="AW244" s="13" t="s">
        <v>34</v>
      </c>
      <c r="AX244" s="13" t="s">
        <v>79</v>
      </c>
      <c r="AY244" s="259" t="s">
        <v>160</v>
      </c>
    </row>
    <row r="245" s="14" customFormat="1">
      <c r="A245" s="14"/>
      <c r="B245" s="260"/>
      <c r="C245" s="261"/>
      <c r="D245" s="251" t="s">
        <v>169</v>
      </c>
      <c r="E245" s="262" t="s">
        <v>1</v>
      </c>
      <c r="F245" s="263" t="s">
        <v>1172</v>
      </c>
      <c r="G245" s="261"/>
      <c r="H245" s="264">
        <v>3.2000000000000002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0" t="s">
        <v>169</v>
      </c>
      <c r="AU245" s="270" t="s">
        <v>89</v>
      </c>
      <c r="AV245" s="14" t="s">
        <v>89</v>
      </c>
      <c r="AW245" s="14" t="s">
        <v>34</v>
      </c>
      <c r="AX245" s="14" t="s">
        <v>79</v>
      </c>
      <c r="AY245" s="270" t="s">
        <v>160</v>
      </c>
    </row>
    <row r="246" s="14" customFormat="1">
      <c r="A246" s="14"/>
      <c r="B246" s="260"/>
      <c r="C246" s="261"/>
      <c r="D246" s="251" t="s">
        <v>169</v>
      </c>
      <c r="E246" s="262" t="s">
        <v>1</v>
      </c>
      <c r="F246" s="263" t="s">
        <v>1173</v>
      </c>
      <c r="G246" s="261"/>
      <c r="H246" s="264">
        <v>14.4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0" t="s">
        <v>169</v>
      </c>
      <c r="AU246" s="270" t="s">
        <v>89</v>
      </c>
      <c r="AV246" s="14" t="s">
        <v>89</v>
      </c>
      <c r="AW246" s="14" t="s">
        <v>34</v>
      </c>
      <c r="AX246" s="14" t="s">
        <v>79</v>
      </c>
      <c r="AY246" s="270" t="s">
        <v>160</v>
      </c>
    </row>
    <row r="247" s="14" customFormat="1">
      <c r="A247" s="14"/>
      <c r="B247" s="260"/>
      <c r="C247" s="261"/>
      <c r="D247" s="251" t="s">
        <v>169</v>
      </c>
      <c r="E247" s="262" t="s">
        <v>1</v>
      </c>
      <c r="F247" s="263" t="s">
        <v>1174</v>
      </c>
      <c r="G247" s="261"/>
      <c r="H247" s="264">
        <v>2.3999999999999999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169</v>
      </c>
      <c r="AU247" s="270" t="s">
        <v>89</v>
      </c>
      <c r="AV247" s="14" t="s">
        <v>89</v>
      </c>
      <c r="AW247" s="14" t="s">
        <v>34</v>
      </c>
      <c r="AX247" s="14" t="s">
        <v>79</v>
      </c>
      <c r="AY247" s="270" t="s">
        <v>160</v>
      </c>
    </row>
    <row r="248" s="15" customFormat="1">
      <c r="A248" s="15"/>
      <c r="B248" s="281"/>
      <c r="C248" s="282"/>
      <c r="D248" s="251" t="s">
        <v>169</v>
      </c>
      <c r="E248" s="283" t="s">
        <v>1</v>
      </c>
      <c r="F248" s="284" t="s">
        <v>234</v>
      </c>
      <c r="G248" s="282"/>
      <c r="H248" s="285">
        <v>20</v>
      </c>
      <c r="I248" s="286"/>
      <c r="J248" s="282"/>
      <c r="K248" s="282"/>
      <c r="L248" s="287"/>
      <c r="M248" s="288"/>
      <c r="N248" s="289"/>
      <c r="O248" s="289"/>
      <c r="P248" s="289"/>
      <c r="Q248" s="289"/>
      <c r="R248" s="289"/>
      <c r="S248" s="289"/>
      <c r="T248" s="29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91" t="s">
        <v>169</v>
      </c>
      <c r="AU248" s="291" t="s">
        <v>89</v>
      </c>
      <c r="AV248" s="15" t="s">
        <v>167</v>
      </c>
      <c r="AW248" s="15" t="s">
        <v>34</v>
      </c>
      <c r="AX248" s="15" t="s">
        <v>87</v>
      </c>
      <c r="AY248" s="291" t="s">
        <v>160</v>
      </c>
    </row>
    <row r="249" s="2" customFormat="1" ht="16.5" customHeight="1">
      <c r="A249" s="39"/>
      <c r="B249" s="40"/>
      <c r="C249" s="236" t="s">
        <v>449</v>
      </c>
      <c r="D249" s="236" t="s">
        <v>162</v>
      </c>
      <c r="E249" s="237" t="s">
        <v>1175</v>
      </c>
      <c r="F249" s="238" t="s">
        <v>1176</v>
      </c>
      <c r="G249" s="239" t="s">
        <v>203</v>
      </c>
      <c r="H249" s="240">
        <v>20</v>
      </c>
      <c r="I249" s="241"/>
      <c r="J249" s="242">
        <f>ROUND(I249*H249,2)</f>
        <v>0</v>
      </c>
      <c r="K249" s="238" t="s">
        <v>166</v>
      </c>
      <c r="L249" s="45"/>
      <c r="M249" s="243" t="s">
        <v>1</v>
      </c>
      <c r="N249" s="244" t="s">
        <v>44</v>
      </c>
      <c r="O249" s="92"/>
      <c r="P249" s="245">
        <f>O249*H249</f>
        <v>0</v>
      </c>
      <c r="Q249" s="245">
        <v>0.00012999999999999999</v>
      </c>
      <c r="R249" s="245">
        <f>Q249*H249</f>
        <v>0.0025999999999999999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249</v>
      </c>
      <c r="AT249" s="247" t="s">
        <v>162</v>
      </c>
      <c r="AU249" s="247" t="s">
        <v>89</v>
      </c>
      <c r="AY249" s="18" t="s">
        <v>160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87</v>
      </c>
      <c r="BK249" s="248">
        <f>ROUND(I249*H249,2)</f>
        <v>0</v>
      </c>
      <c r="BL249" s="18" t="s">
        <v>249</v>
      </c>
      <c r="BM249" s="247" t="s">
        <v>1177</v>
      </c>
    </row>
    <row r="250" s="2" customFormat="1" ht="16.5" customHeight="1">
      <c r="A250" s="39"/>
      <c r="B250" s="40"/>
      <c r="C250" s="236" t="s">
        <v>465</v>
      </c>
      <c r="D250" s="236" t="s">
        <v>162</v>
      </c>
      <c r="E250" s="237" t="s">
        <v>1178</v>
      </c>
      <c r="F250" s="238" t="s">
        <v>1179</v>
      </c>
      <c r="G250" s="239" t="s">
        <v>203</v>
      </c>
      <c r="H250" s="240">
        <v>20</v>
      </c>
      <c r="I250" s="241"/>
      <c r="J250" s="242">
        <f>ROUND(I250*H250,2)</f>
        <v>0</v>
      </c>
      <c r="K250" s="238" t="s">
        <v>166</v>
      </c>
      <c r="L250" s="45"/>
      <c r="M250" s="243" t="s">
        <v>1</v>
      </c>
      <c r="N250" s="244" t="s">
        <v>44</v>
      </c>
      <c r="O250" s="92"/>
      <c r="P250" s="245">
        <f>O250*H250</f>
        <v>0</v>
      </c>
      <c r="Q250" s="245">
        <v>0.00012</v>
      </c>
      <c r="R250" s="245">
        <f>Q250*H250</f>
        <v>0.0024000000000000002</v>
      </c>
      <c r="S250" s="245">
        <v>0</v>
      </c>
      <c r="T250" s="24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7" t="s">
        <v>249</v>
      </c>
      <c r="AT250" s="247" t="s">
        <v>162</v>
      </c>
      <c r="AU250" s="247" t="s">
        <v>89</v>
      </c>
      <c r="AY250" s="18" t="s">
        <v>160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8" t="s">
        <v>87</v>
      </c>
      <c r="BK250" s="248">
        <f>ROUND(I250*H250,2)</f>
        <v>0</v>
      </c>
      <c r="BL250" s="18" t="s">
        <v>249</v>
      </c>
      <c r="BM250" s="247" t="s">
        <v>1180</v>
      </c>
    </row>
    <row r="251" s="2" customFormat="1" ht="16.5" customHeight="1">
      <c r="A251" s="39"/>
      <c r="B251" s="40"/>
      <c r="C251" s="236" t="s">
        <v>470</v>
      </c>
      <c r="D251" s="236" t="s">
        <v>162</v>
      </c>
      <c r="E251" s="237" t="s">
        <v>955</v>
      </c>
      <c r="F251" s="238" t="s">
        <v>956</v>
      </c>
      <c r="G251" s="239" t="s">
        <v>203</v>
      </c>
      <c r="H251" s="240">
        <v>100</v>
      </c>
      <c r="I251" s="241"/>
      <c r="J251" s="242">
        <f>ROUND(I251*H251,2)</f>
        <v>0</v>
      </c>
      <c r="K251" s="238" t="s">
        <v>1</v>
      </c>
      <c r="L251" s="45"/>
      <c r="M251" s="243" t="s">
        <v>1</v>
      </c>
      <c r="N251" s="244" t="s">
        <v>44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249</v>
      </c>
      <c r="AT251" s="247" t="s">
        <v>162</v>
      </c>
      <c r="AU251" s="247" t="s">
        <v>89</v>
      </c>
      <c r="AY251" s="18" t="s">
        <v>160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87</v>
      </c>
      <c r="BK251" s="248">
        <f>ROUND(I251*H251,2)</f>
        <v>0</v>
      </c>
      <c r="BL251" s="18" t="s">
        <v>249</v>
      </c>
      <c r="BM251" s="247" t="s">
        <v>1181</v>
      </c>
    </row>
    <row r="252" s="14" customFormat="1">
      <c r="A252" s="14"/>
      <c r="B252" s="260"/>
      <c r="C252" s="261"/>
      <c r="D252" s="251" t="s">
        <v>169</v>
      </c>
      <c r="E252" s="262" t="s">
        <v>1</v>
      </c>
      <c r="F252" s="263" t="s">
        <v>1182</v>
      </c>
      <c r="G252" s="261"/>
      <c r="H252" s="264">
        <v>95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0" t="s">
        <v>169</v>
      </c>
      <c r="AU252" s="270" t="s">
        <v>89</v>
      </c>
      <c r="AV252" s="14" t="s">
        <v>89</v>
      </c>
      <c r="AW252" s="14" t="s">
        <v>34</v>
      </c>
      <c r="AX252" s="14" t="s">
        <v>79</v>
      </c>
      <c r="AY252" s="270" t="s">
        <v>160</v>
      </c>
    </row>
    <row r="253" s="14" customFormat="1">
      <c r="A253" s="14"/>
      <c r="B253" s="260"/>
      <c r="C253" s="261"/>
      <c r="D253" s="251" t="s">
        <v>169</v>
      </c>
      <c r="E253" s="262" t="s">
        <v>1</v>
      </c>
      <c r="F253" s="263" t="s">
        <v>1183</v>
      </c>
      <c r="G253" s="261"/>
      <c r="H253" s="264">
        <v>5</v>
      </c>
      <c r="I253" s="265"/>
      <c r="J253" s="261"/>
      <c r="K253" s="261"/>
      <c r="L253" s="266"/>
      <c r="M253" s="267"/>
      <c r="N253" s="268"/>
      <c r="O253" s="268"/>
      <c r="P253" s="268"/>
      <c r="Q253" s="268"/>
      <c r="R253" s="268"/>
      <c r="S253" s="268"/>
      <c r="T253" s="26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0" t="s">
        <v>169</v>
      </c>
      <c r="AU253" s="270" t="s">
        <v>89</v>
      </c>
      <c r="AV253" s="14" t="s">
        <v>89</v>
      </c>
      <c r="AW253" s="14" t="s">
        <v>34</v>
      </c>
      <c r="AX253" s="14" t="s">
        <v>79</v>
      </c>
      <c r="AY253" s="270" t="s">
        <v>160</v>
      </c>
    </row>
    <row r="254" s="15" customFormat="1">
      <c r="A254" s="15"/>
      <c r="B254" s="281"/>
      <c r="C254" s="282"/>
      <c r="D254" s="251" t="s">
        <v>169</v>
      </c>
      <c r="E254" s="283" t="s">
        <v>1</v>
      </c>
      <c r="F254" s="284" t="s">
        <v>234</v>
      </c>
      <c r="G254" s="282"/>
      <c r="H254" s="285">
        <v>100</v>
      </c>
      <c r="I254" s="286"/>
      <c r="J254" s="282"/>
      <c r="K254" s="282"/>
      <c r="L254" s="287"/>
      <c r="M254" s="288"/>
      <c r="N254" s="289"/>
      <c r="O254" s="289"/>
      <c r="P254" s="289"/>
      <c r="Q254" s="289"/>
      <c r="R254" s="289"/>
      <c r="S254" s="289"/>
      <c r="T254" s="29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91" t="s">
        <v>169</v>
      </c>
      <c r="AU254" s="291" t="s">
        <v>89</v>
      </c>
      <c r="AV254" s="15" t="s">
        <v>167</v>
      </c>
      <c r="AW254" s="15" t="s">
        <v>34</v>
      </c>
      <c r="AX254" s="15" t="s">
        <v>87</v>
      </c>
      <c r="AY254" s="291" t="s">
        <v>160</v>
      </c>
    </row>
    <row r="255" s="12" customFormat="1" ht="22.8" customHeight="1">
      <c r="A255" s="12"/>
      <c r="B255" s="220"/>
      <c r="C255" s="221"/>
      <c r="D255" s="222" t="s">
        <v>78</v>
      </c>
      <c r="E255" s="234" t="s">
        <v>961</v>
      </c>
      <c r="F255" s="234" t="s">
        <v>962</v>
      </c>
      <c r="G255" s="221"/>
      <c r="H255" s="221"/>
      <c r="I255" s="224"/>
      <c r="J255" s="235">
        <f>BK255</f>
        <v>0</v>
      </c>
      <c r="K255" s="221"/>
      <c r="L255" s="226"/>
      <c r="M255" s="227"/>
      <c r="N255" s="228"/>
      <c r="O255" s="228"/>
      <c r="P255" s="229">
        <f>SUM(P256:P261)</f>
        <v>0</v>
      </c>
      <c r="Q255" s="228"/>
      <c r="R255" s="229">
        <f>SUM(R256:R261)</f>
        <v>0.026207999999999999</v>
      </c>
      <c r="S255" s="228"/>
      <c r="T255" s="230">
        <f>SUM(T256:T261)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31" t="s">
        <v>89</v>
      </c>
      <c r="AT255" s="232" t="s">
        <v>78</v>
      </c>
      <c r="AU255" s="232" t="s">
        <v>87</v>
      </c>
      <c r="AY255" s="231" t="s">
        <v>160</v>
      </c>
      <c r="BK255" s="233">
        <f>SUM(BK256:BK261)</f>
        <v>0</v>
      </c>
    </row>
    <row r="256" s="2" customFormat="1" ht="16.5" customHeight="1">
      <c r="A256" s="39"/>
      <c r="B256" s="40"/>
      <c r="C256" s="236" t="s">
        <v>476</v>
      </c>
      <c r="D256" s="236" t="s">
        <v>162</v>
      </c>
      <c r="E256" s="237" t="s">
        <v>964</v>
      </c>
      <c r="F256" s="238" t="s">
        <v>965</v>
      </c>
      <c r="G256" s="239" t="s">
        <v>203</v>
      </c>
      <c r="H256" s="240">
        <v>100.8</v>
      </c>
      <c r="I256" s="241"/>
      <c r="J256" s="242">
        <f>ROUND(I256*H256,2)</f>
        <v>0</v>
      </c>
      <c r="K256" s="238" t="s">
        <v>166</v>
      </c>
      <c r="L256" s="45"/>
      <c r="M256" s="243" t="s">
        <v>1</v>
      </c>
      <c r="N256" s="244" t="s">
        <v>44</v>
      </c>
      <c r="O256" s="92"/>
      <c r="P256" s="245">
        <f>O256*H256</f>
        <v>0</v>
      </c>
      <c r="Q256" s="245">
        <v>0.00025999999999999998</v>
      </c>
      <c r="R256" s="245">
        <f>Q256*H256</f>
        <v>0.026207999999999999</v>
      </c>
      <c r="S256" s="245">
        <v>0</v>
      </c>
      <c r="T256" s="24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7" t="s">
        <v>249</v>
      </c>
      <c r="AT256" s="247" t="s">
        <v>162</v>
      </c>
      <c r="AU256" s="247" t="s">
        <v>89</v>
      </c>
      <c r="AY256" s="18" t="s">
        <v>160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8" t="s">
        <v>87</v>
      </c>
      <c r="BK256" s="248">
        <f>ROUND(I256*H256,2)</f>
        <v>0</v>
      </c>
      <c r="BL256" s="18" t="s">
        <v>249</v>
      </c>
      <c r="BM256" s="247" t="s">
        <v>1184</v>
      </c>
    </row>
    <row r="257" s="13" customFormat="1">
      <c r="A257" s="13"/>
      <c r="B257" s="249"/>
      <c r="C257" s="250"/>
      <c r="D257" s="251" t="s">
        <v>169</v>
      </c>
      <c r="E257" s="252" t="s">
        <v>1</v>
      </c>
      <c r="F257" s="253" t="s">
        <v>1185</v>
      </c>
      <c r="G257" s="250"/>
      <c r="H257" s="252" t="s">
        <v>1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9" t="s">
        <v>169</v>
      </c>
      <c r="AU257" s="259" t="s">
        <v>89</v>
      </c>
      <c r="AV257" s="13" t="s">
        <v>87</v>
      </c>
      <c r="AW257" s="13" t="s">
        <v>34</v>
      </c>
      <c r="AX257" s="13" t="s">
        <v>79</v>
      </c>
      <c r="AY257" s="259" t="s">
        <v>160</v>
      </c>
    </row>
    <row r="258" s="14" customFormat="1">
      <c r="A258" s="14"/>
      <c r="B258" s="260"/>
      <c r="C258" s="261"/>
      <c r="D258" s="251" t="s">
        <v>169</v>
      </c>
      <c r="E258" s="262" t="s">
        <v>1</v>
      </c>
      <c r="F258" s="263" t="s">
        <v>1186</v>
      </c>
      <c r="G258" s="261"/>
      <c r="H258" s="264">
        <v>34.799999999999997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0" t="s">
        <v>169</v>
      </c>
      <c r="AU258" s="270" t="s">
        <v>89</v>
      </c>
      <c r="AV258" s="14" t="s">
        <v>89</v>
      </c>
      <c r="AW258" s="14" t="s">
        <v>34</v>
      </c>
      <c r="AX258" s="14" t="s">
        <v>79</v>
      </c>
      <c r="AY258" s="270" t="s">
        <v>160</v>
      </c>
    </row>
    <row r="259" s="13" customFormat="1">
      <c r="A259" s="13"/>
      <c r="B259" s="249"/>
      <c r="C259" s="250"/>
      <c r="D259" s="251" t="s">
        <v>169</v>
      </c>
      <c r="E259" s="252" t="s">
        <v>1</v>
      </c>
      <c r="F259" s="253" t="s">
        <v>1187</v>
      </c>
      <c r="G259" s="250"/>
      <c r="H259" s="252" t="s">
        <v>1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9" t="s">
        <v>169</v>
      </c>
      <c r="AU259" s="259" t="s">
        <v>89</v>
      </c>
      <c r="AV259" s="13" t="s">
        <v>87</v>
      </c>
      <c r="AW259" s="13" t="s">
        <v>34</v>
      </c>
      <c r="AX259" s="13" t="s">
        <v>79</v>
      </c>
      <c r="AY259" s="259" t="s">
        <v>160</v>
      </c>
    </row>
    <row r="260" s="14" customFormat="1">
      <c r="A260" s="14"/>
      <c r="B260" s="260"/>
      <c r="C260" s="261"/>
      <c r="D260" s="251" t="s">
        <v>169</v>
      </c>
      <c r="E260" s="262" t="s">
        <v>1</v>
      </c>
      <c r="F260" s="263" t="s">
        <v>1188</v>
      </c>
      <c r="G260" s="261"/>
      <c r="H260" s="264">
        <v>66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0" t="s">
        <v>169</v>
      </c>
      <c r="AU260" s="270" t="s">
        <v>89</v>
      </c>
      <c r="AV260" s="14" t="s">
        <v>89</v>
      </c>
      <c r="AW260" s="14" t="s">
        <v>34</v>
      </c>
      <c r="AX260" s="14" t="s">
        <v>79</v>
      </c>
      <c r="AY260" s="270" t="s">
        <v>160</v>
      </c>
    </row>
    <row r="261" s="15" customFormat="1">
      <c r="A261" s="15"/>
      <c r="B261" s="281"/>
      <c r="C261" s="282"/>
      <c r="D261" s="251" t="s">
        <v>169</v>
      </c>
      <c r="E261" s="283" t="s">
        <v>1</v>
      </c>
      <c r="F261" s="284" t="s">
        <v>234</v>
      </c>
      <c r="G261" s="282"/>
      <c r="H261" s="285">
        <v>100.8</v>
      </c>
      <c r="I261" s="286"/>
      <c r="J261" s="282"/>
      <c r="K261" s="282"/>
      <c r="L261" s="287"/>
      <c r="M261" s="288"/>
      <c r="N261" s="289"/>
      <c r="O261" s="289"/>
      <c r="P261" s="289"/>
      <c r="Q261" s="289"/>
      <c r="R261" s="289"/>
      <c r="S261" s="289"/>
      <c r="T261" s="29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91" t="s">
        <v>169</v>
      </c>
      <c r="AU261" s="291" t="s">
        <v>89</v>
      </c>
      <c r="AV261" s="15" t="s">
        <v>167</v>
      </c>
      <c r="AW261" s="15" t="s">
        <v>34</v>
      </c>
      <c r="AX261" s="15" t="s">
        <v>87</v>
      </c>
      <c r="AY261" s="291" t="s">
        <v>160</v>
      </c>
    </row>
    <row r="262" s="12" customFormat="1" ht="22.8" customHeight="1">
      <c r="A262" s="12"/>
      <c r="B262" s="220"/>
      <c r="C262" s="221"/>
      <c r="D262" s="222" t="s">
        <v>78</v>
      </c>
      <c r="E262" s="234" t="s">
        <v>999</v>
      </c>
      <c r="F262" s="234" t="s">
        <v>1000</v>
      </c>
      <c r="G262" s="221"/>
      <c r="H262" s="221"/>
      <c r="I262" s="224"/>
      <c r="J262" s="235">
        <f>BK262</f>
        <v>0</v>
      </c>
      <c r="K262" s="221"/>
      <c r="L262" s="226"/>
      <c r="M262" s="227"/>
      <c r="N262" s="228"/>
      <c r="O262" s="228"/>
      <c r="P262" s="229">
        <f>SUM(P263:P275)</f>
        <v>0</v>
      </c>
      <c r="Q262" s="228"/>
      <c r="R262" s="229">
        <f>SUM(R263:R275)</f>
        <v>0</v>
      </c>
      <c r="S262" s="228"/>
      <c r="T262" s="230">
        <f>SUM(T263:T275)</f>
        <v>1.0540000000000001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1" t="s">
        <v>89</v>
      </c>
      <c r="AT262" s="232" t="s">
        <v>78</v>
      </c>
      <c r="AU262" s="232" t="s">
        <v>87</v>
      </c>
      <c r="AY262" s="231" t="s">
        <v>160</v>
      </c>
      <c r="BK262" s="233">
        <f>SUM(BK263:BK275)</f>
        <v>0</v>
      </c>
    </row>
    <row r="263" s="2" customFormat="1" ht="16.5" customHeight="1">
      <c r="A263" s="39"/>
      <c r="B263" s="40"/>
      <c r="C263" s="236" t="s">
        <v>481</v>
      </c>
      <c r="D263" s="236" t="s">
        <v>162</v>
      </c>
      <c r="E263" s="237" t="s">
        <v>1002</v>
      </c>
      <c r="F263" s="238" t="s">
        <v>1189</v>
      </c>
      <c r="G263" s="239" t="s">
        <v>781</v>
      </c>
      <c r="H263" s="240">
        <v>1</v>
      </c>
      <c r="I263" s="241"/>
      <c r="J263" s="242">
        <f>ROUND(I263*H263,2)</f>
        <v>0</v>
      </c>
      <c r="K263" s="238" t="s">
        <v>1</v>
      </c>
      <c r="L263" s="45"/>
      <c r="M263" s="243" t="s">
        <v>1</v>
      </c>
      <c r="N263" s="244" t="s">
        <v>44</v>
      </c>
      <c r="O263" s="92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7" t="s">
        <v>249</v>
      </c>
      <c r="AT263" s="247" t="s">
        <v>162</v>
      </c>
      <c r="AU263" s="247" t="s">
        <v>89</v>
      </c>
      <c r="AY263" s="18" t="s">
        <v>160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8" t="s">
        <v>87</v>
      </c>
      <c r="BK263" s="248">
        <f>ROUND(I263*H263,2)</f>
        <v>0</v>
      </c>
      <c r="BL263" s="18" t="s">
        <v>249</v>
      </c>
      <c r="BM263" s="247" t="s">
        <v>1190</v>
      </c>
    </row>
    <row r="264" s="2" customFormat="1" ht="16.5" customHeight="1">
      <c r="A264" s="39"/>
      <c r="B264" s="40"/>
      <c r="C264" s="236" t="s">
        <v>486</v>
      </c>
      <c r="D264" s="236" t="s">
        <v>162</v>
      </c>
      <c r="E264" s="237" t="s">
        <v>1006</v>
      </c>
      <c r="F264" s="238" t="s">
        <v>1007</v>
      </c>
      <c r="G264" s="239" t="s">
        <v>781</v>
      </c>
      <c r="H264" s="240">
        <v>1</v>
      </c>
      <c r="I264" s="241"/>
      <c r="J264" s="242">
        <f>ROUND(I264*H264,2)</f>
        <v>0</v>
      </c>
      <c r="K264" s="238" t="s">
        <v>1</v>
      </c>
      <c r="L264" s="45"/>
      <c r="M264" s="243" t="s">
        <v>1</v>
      </c>
      <c r="N264" s="244" t="s">
        <v>44</v>
      </c>
      <c r="O264" s="92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7" t="s">
        <v>249</v>
      </c>
      <c r="AT264" s="247" t="s">
        <v>162</v>
      </c>
      <c r="AU264" s="247" t="s">
        <v>89</v>
      </c>
      <c r="AY264" s="18" t="s">
        <v>160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8" t="s">
        <v>87</v>
      </c>
      <c r="BK264" s="248">
        <f>ROUND(I264*H264,2)</f>
        <v>0</v>
      </c>
      <c r="BL264" s="18" t="s">
        <v>249</v>
      </c>
      <c r="BM264" s="247" t="s">
        <v>1191</v>
      </c>
    </row>
    <row r="265" s="2" customFormat="1" ht="16.5" customHeight="1">
      <c r="A265" s="39"/>
      <c r="B265" s="40"/>
      <c r="C265" s="236" t="s">
        <v>491</v>
      </c>
      <c r="D265" s="236" t="s">
        <v>162</v>
      </c>
      <c r="E265" s="237" t="s">
        <v>1010</v>
      </c>
      <c r="F265" s="238" t="s">
        <v>1192</v>
      </c>
      <c r="G265" s="239" t="s">
        <v>781</v>
      </c>
      <c r="H265" s="240">
        <v>1</v>
      </c>
      <c r="I265" s="241"/>
      <c r="J265" s="242">
        <f>ROUND(I265*H265,2)</f>
        <v>0</v>
      </c>
      <c r="K265" s="238" t="s">
        <v>1</v>
      </c>
      <c r="L265" s="45"/>
      <c r="M265" s="243" t="s">
        <v>1</v>
      </c>
      <c r="N265" s="244" t="s">
        <v>44</v>
      </c>
      <c r="O265" s="92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7" t="s">
        <v>249</v>
      </c>
      <c r="AT265" s="247" t="s">
        <v>162</v>
      </c>
      <c r="AU265" s="247" t="s">
        <v>89</v>
      </c>
      <c r="AY265" s="18" t="s">
        <v>160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8" t="s">
        <v>87</v>
      </c>
      <c r="BK265" s="248">
        <f>ROUND(I265*H265,2)</f>
        <v>0</v>
      </c>
      <c r="BL265" s="18" t="s">
        <v>249</v>
      </c>
      <c r="BM265" s="247" t="s">
        <v>1193</v>
      </c>
    </row>
    <row r="266" s="2" customFormat="1" ht="16.5" customHeight="1">
      <c r="A266" s="39"/>
      <c r="B266" s="40"/>
      <c r="C266" s="236" t="s">
        <v>497</v>
      </c>
      <c r="D266" s="236" t="s">
        <v>162</v>
      </c>
      <c r="E266" s="237" t="s">
        <v>1022</v>
      </c>
      <c r="F266" s="238" t="s">
        <v>1023</v>
      </c>
      <c r="G266" s="239" t="s">
        <v>203</v>
      </c>
      <c r="H266" s="240">
        <v>85</v>
      </c>
      <c r="I266" s="241"/>
      <c r="J266" s="242">
        <f>ROUND(I266*H266,2)</f>
        <v>0</v>
      </c>
      <c r="K266" s="238" t="s">
        <v>166</v>
      </c>
      <c r="L266" s="45"/>
      <c r="M266" s="243" t="s">
        <v>1</v>
      </c>
      <c r="N266" s="244" t="s">
        <v>44</v>
      </c>
      <c r="O266" s="92"/>
      <c r="P266" s="245">
        <f>O266*H266</f>
        <v>0</v>
      </c>
      <c r="Q266" s="245">
        <v>0</v>
      </c>
      <c r="R266" s="245">
        <f>Q266*H266</f>
        <v>0</v>
      </c>
      <c r="S266" s="245">
        <v>0.0030000000000000001</v>
      </c>
      <c r="T266" s="246">
        <f>S266*H266</f>
        <v>0.255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7" t="s">
        <v>249</v>
      </c>
      <c r="AT266" s="247" t="s">
        <v>162</v>
      </c>
      <c r="AU266" s="247" t="s">
        <v>89</v>
      </c>
      <c r="AY266" s="18" t="s">
        <v>160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8" t="s">
        <v>87</v>
      </c>
      <c r="BK266" s="248">
        <f>ROUND(I266*H266,2)</f>
        <v>0</v>
      </c>
      <c r="BL266" s="18" t="s">
        <v>249</v>
      </c>
      <c r="BM266" s="247" t="s">
        <v>1194</v>
      </c>
    </row>
    <row r="267" s="14" customFormat="1">
      <c r="A267" s="14"/>
      <c r="B267" s="260"/>
      <c r="C267" s="261"/>
      <c r="D267" s="251" t="s">
        <v>169</v>
      </c>
      <c r="E267" s="262" t="s">
        <v>1</v>
      </c>
      <c r="F267" s="263" t="s">
        <v>1195</v>
      </c>
      <c r="G267" s="261"/>
      <c r="H267" s="264">
        <v>85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0" t="s">
        <v>169</v>
      </c>
      <c r="AU267" s="270" t="s">
        <v>89</v>
      </c>
      <c r="AV267" s="14" t="s">
        <v>89</v>
      </c>
      <c r="AW267" s="14" t="s">
        <v>34</v>
      </c>
      <c r="AX267" s="14" t="s">
        <v>87</v>
      </c>
      <c r="AY267" s="270" t="s">
        <v>160</v>
      </c>
    </row>
    <row r="268" s="2" customFormat="1" ht="16.5" customHeight="1">
      <c r="A268" s="39"/>
      <c r="B268" s="40"/>
      <c r="C268" s="236" t="s">
        <v>502</v>
      </c>
      <c r="D268" s="236" t="s">
        <v>162</v>
      </c>
      <c r="E268" s="237" t="s">
        <v>1196</v>
      </c>
      <c r="F268" s="238" t="s">
        <v>1197</v>
      </c>
      <c r="G268" s="239" t="s">
        <v>203</v>
      </c>
      <c r="H268" s="240">
        <v>85</v>
      </c>
      <c r="I268" s="241"/>
      <c r="J268" s="242">
        <f>ROUND(I268*H268,2)</f>
        <v>0</v>
      </c>
      <c r="K268" s="238" t="s">
        <v>166</v>
      </c>
      <c r="L268" s="45"/>
      <c r="M268" s="243" t="s">
        <v>1</v>
      </c>
      <c r="N268" s="244" t="s">
        <v>44</v>
      </c>
      <c r="O268" s="92"/>
      <c r="P268" s="245">
        <f>O268*H268</f>
        <v>0</v>
      </c>
      <c r="Q268" s="245">
        <v>0</v>
      </c>
      <c r="R268" s="245">
        <f>Q268*H268</f>
        <v>0</v>
      </c>
      <c r="S268" s="245">
        <v>0.0033999999999999998</v>
      </c>
      <c r="T268" s="246">
        <f>S268*H268</f>
        <v>0.28899999999999998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7" t="s">
        <v>249</v>
      </c>
      <c r="AT268" s="247" t="s">
        <v>162</v>
      </c>
      <c r="AU268" s="247" t="s">
        <v>89</v>
      </c>
      <c r="AY268" s="18" t="s">
        <v>160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8" t="s">
        <v>87</v>
      </c>
      <c r="BK268" s="248">
        <f>ROUND(I268*H268,2)</f>
        <v>0</v>
      </c>
      <c r="BL268" s="18" t="s">
        <v>249</v>
      </c>
      <c r="BM268" s="247" t="s">
        <v>1198</v>
      </c>
    </row>
    <row r="269" s="14" customFormat="1">
      <c r="A269" s="14"/>
      <c r="B269" s="260"/>
      <c r="C269" s="261"/>
      <c r="D269" s="251" t="s">
        <v>169</v>
      </c>
      <c r="E269" s="262" t="s">
        <v>1</v>
      </c>
      <c r="F269" s="263" t="s">
        <v>678</v>
      </c>
      <c r="G269" s="261"/>
      <c r="H269" s="264">
        <v>85</v>
      </c>
      <c r="I269" s="265"/>
      <c r="J269" s="261"/>
      <c r="K269" s="261"/>
      <c r="L269" s="266"/>
      <c r="M269" s="267"/>
      <c r="N269" s="268"/>
      <c r="O269" s="268"/>
      <c r="P269" s="268"/>
      <c r="Q269" s="268"/>
      <c r="R269" s="268"/>
      <c r="S269" s="268"/>
      <c r="T269" s="26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0" t="s">
        <v>169</v>
      </c>
      <c r="AU269" s="270" t="s">
        <v>89</v>
      </c>
      <c r="AV269" s="14" t="s">
        <v>89</v>
      </c>
      <c r="AW269" s="14" t="s">
        <v>34</v>
      </c>
      <c r="AX269" s="14" t="s">
        <v>87</v>
      </c>
      <c r="AY269" s="270" t="s">
        <v>160</v>
      </c>
    </row>
    <row r="270" s="2" customFormat="1" ht="16.5" customHeight="1">
      <c r="A270" s="39"/>
      <c r="B270" s="40"/>
      <c r="C270" s="236" t="s">
        <v>506</v>
      </c>
      <c r="D270" s="236" t="s">
        <v>162</v>
      </c>
      <c r="E270" s="237" t="s">
        <v>1199</v>
      </c>
      <c r="F270" s="238" t="s">
        <v>1200</v>
      </c>
      <c r="G270" s="239" t="s">
        <v>203</v>
      </c>
      <c r="H270" s="240">
        <v>127.5</v>
      </c>
      <c r="I270" s="241"/>
      <c r="J270" s="242">
        <f>ROUND(I270*H270,2)</f>
        <v>0</v>
      </c>
      <c r="K270" s="238" t="s">
        <v>166</v>
      </c>
      <c r="L270" s="45"/>
      <c r="M270" s="243" t="s">
        <v>1</v>
      </c>
      <c r="N270" s="244" t="s">
        <v>44</v>
      </c>
      <c r="O270" s="92"/>
      <c r="P270" s="245">
        <f>O270*H270</f>
        <v>0</v>
      </c>
      <c r="Q270" s="245">
        <v>0</v>
      </c>
      <c r="R270" s="245">
        <f>Q270*H270</f>
        <v>0</v>
      </c>
      <c r="S270" s="245">
        <v>0.0040000000000000001</v>
      </c>
      <c r="T270" s="246">
        <f>S270*H270</f>
        <v>0.51000000000000001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249</v>
      </c>
      <c r="AT270" s="247" t="s">
        <v>162</v>
      </c>
      <c r="AU270" s="247" t="s">
        <v>89</v>
      </c>
      <c r="AY270" s="18" t="s">
        <v>160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87</v>
      </c>
      <c r="BK270" s="248">
        <f>ROUND(I270*H270,2)</f>
        <v>0</v>
      </c>
      <c r="BL270" s="18" t="s">
        <v>249</v>
      </c>
      <c r="BM270" s="247" t="s">
        <v>1201</v>
      </c>
    </row>
    <row r="271" s="13" customFormat="1">
      <c r="A271" s="13"/>
      <c r="B271" s="249"/>
      <c r="C271" s="250"/>
      <c r="D271" s="251" t="s">
        <v>169</v>
      </c>
      <c r="E271" s="252" t="s">
        <v>1</v>
      </c>
      <c r="F271" s="253" t="s">
        <v>1202</v>
      </c>
      <c r="G271" s="250"/>
      <c r="H271" s="252" t="s">
        <v>1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9" t="s">
        <v>169</v>
      </c>
      <c r="AU271" s="259" t="s">
        <v>89</v>
      </c>
      <c r="AV271" s="13" t="s">
        <v>87</v>
      </c>
      <c r="AW271" s="13" t="s">
        <v>34</v>
      </c>
      <c r="AX271" s="13" t="s">
        <v>79</v>
      </c>
      <c r="AY271" s="259" t="s">
        <v>160</v>
      </c>
    </row>
    <row r="272" s="14" customFormat="1">
      <c r="A272" s="14"/>
      <c r="B272" s="260"/>
      <c r="C272" s="261"/>
      <c r="D272" s="251" t="s">
        <v>169</v>
      </c>
      <c r="E272" s="262" t="s">
        <v>1</v>
      </c>
      <c r="F272" s="263" t="s">
        <v>678</v>
      </c>
      <c r="G272" s="261"/>
      <c r="H272" s="264">
        <v>85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0" t="s">
        <v>169</v>
      </c>
      <c r="AU272" s="270" t="s">
        <v>89</v>
      </c>
      <c r="AV272" s="14" t="s">
        <v>89</v>
      </c>
      <c r="AW272" s="14" t="s">
        <v>34</v>
      </c>
      <c r="AX272" s="14" t="s">
        <v>79</v>
      </c>
      <c r="AY272" s="270" t="s">
        <v>160</v>
      </c>
    </row>
    <row r="273" s="13" customFormat="1">
      <c r="A273" s="13"/>
      <c r="B273" s="249"/>
      <c r="C273" s="250"/>
      <c r="D273" s="251" t="s">
        <v>169</v>
      </c>
      <c r="E273" s="252" t="s">
        <v>1</v>
      </c>
      <c r="F273" s="253" t="s">
        <v>1203</v>
      </c>
      <c r="G273" s="250"/>
      <c r="H273" s="252" t="s">
        <v>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9" t="s">
        <v>169</v>
      </c>
      <c r="AU273" s="259" t="s">
        <v>89</v>
      </c>
      <c r="AV273" s="13" t="s">
        <v>87</v>
      </c>
      <c r="AW273" s="13" t="s">
        <v>34</v>
      </c>
      <c r="AX273" s="13" t="s">
        <v>79</v>
      </c>
      <c r="AY273" s="259" t="s">
        <v>160</v>
      </c>
    </row>
    <row r="274" s="14" customFormat="1">
      <c r="A274" s="14"/>
      <c r="B274" s="260"/>
      <c r="C274" s="261"/>
      <c r="D274" s="251" t="s">
        <v>169</v>
      </c>
      <c r="E274" s="262" t="s">
        <v>1</v>
      </c>
      <c r="F274" s="263" t="s">
        <v>1204</v>
      </c>
      <c r="G274" s="261"/>
      <c r="H274" s="264">
        <v>42.5</v>
      </c>
      <c r="I274" s="265"/>
      <c r="J274" s="261"/>
      <c r="K274" s="261"/>
      <c r="L274" s="266"/>
      <c r="M274" s="267"/>
      <c r="N274" s="268"/>
      <c r="O274" s="268"/>
      <c r="P274" s="268"/>
      <c r="Q274" s="268"/>
      <c r="R274" s="268"/>
      <c r="S274" s="268"/>
      <c r="T274" s="26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0" t="s">
        <v>169</v>
      </c>
      <c r="AU274" s="270" t="s">
        <v>89</v>
      </c>
      <c r="AV274" s="14" t="s">
        <v>89</v>
      </c>
      <c r="AW274" s="14" t="s">
        <v>34</v>
      </c>
      <c r="AX274" s="14" t="s">
        <v>79</v>
      </c>
      <c r="AY274" s="270" t="s">
        <v>160</v>
      </c>
    </row>
    <row r="275" s="15" customFormat="1">
      <c r="A275" s="15"/>
      <c r="B275" s="281"/>
      <c r="C275" s="282"/>
      <c r="D275" s="251" t="s">
        <v>169</v>
      </c>
      <c r="E275" s="283" t="s">
        <v>1</v>
      </c>
      <c r="F275" s="284" t="s">
        <v>234</v>
      </c>
      <c r="G275" s="282"/>
      <c r="H275" s="285">
        <v>127.5</v>
      </c>
      <c r="I275" s="286"/>
      <c r="J275" s="282"/>
      <c r="K275" s="282"/>
      <c r="L275" s="287"/>
      <c r="M275" s="288"/>
      <c r="N275" s="289"/>
      <c r="O275" s="289"/>
      <c r="P275" s="289"/>
      <c r="Q275" s="289"/>
      <c r="R275" s="289"/>
      <c r="S275" s="289"/>
      <c r="T275" s="29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91" t="s">
        <v>169</v>
      </c>
      <c r="AU275" s="291" t="s">
        <v>89</v>
      </c>
      <c r="AV275" s="15" t="s">
        <v>167</v>
      </c>
      <c r="AW275" s="15" t="s">
        <v>34</v>
      </c>
      <c r="AX275" s="15" t="s">
        <v>87</v>
      </c>
      <c r="AY275" s="291" t="s">
        <v>160</v>
      </c>
    </row>
    <row r="276" s="12" customFormat="1" ht="25.92" customHeight="1">
      <c r="A276" s="12"/>
      <c r="B276" s="220"/>
      <c r="C276" s="221"/>
      <c r="D276" s="222" t="s">
        <v>78</v>
      </c>
      <c r="E276" s="223" t="s">
        <v>1205</v>
      </c>
      <c r="F276" s="223" t="s">
        <v>1206</v>
      </c>
      <c r="G276" s="221"/>
      <c r="H276" s="221"/>
      <c r="I276" s="224"/>
      <c r="J276" s="225">
        <f>BK276</f>
        <v>0</v>
      </c>
      <c r="K276" s="221"/>
      <c r="L276" s="226"/>
      <c r="M276" s="227"/>
      <c r="N276" s="228"/>
      <c r="O276" s="228"/>
      <c r="P276" s="229">
        <f>SUM(P277:P280)</f>
        <v>0</v>
      </c>
      <c r="Q276" s="228"/>
      <c r="R276" s="229">
        <f>SUM(R277:R280)</f>
        <v>0</v>
      </c>
      <c r="S276" s="228"/>
      <c r="T276" s="230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31" t="s">
        <v>87</v>
      </c>
      <c r="AT276" s="232" t="s">
        <v>78</v>
      </c>
      <c r="AU276" s="232" t="s">
        <v>79</v>
      </c>
      <c r="AY276" s="231" t="s">
        <v>160</v>
      </c>
      <c r="BK276" s="233">
        <f>SUM(BK277:BK280)</f>
        <v>0</v>
      </c>
    </row>
    <row r="277" s="2" customFormat="1" ht="16.5" customHeight="1">
      <c r="A277" s="39"/>
      <c r="B277" s="40"/>
      <c r="C277" s="236" t="s">
        <v>513</v>
      </c>
      <c r="D277" s="236" t="s">
        <v>162</v>
      </c>
      <c r="E277" s="237" t="s">
        <v>1207</v>
      </c>
      <c r="F277" s="238" t="s">
        <v>1208</v>
      </c>
      <c r="G277" s="239" t="s">
        <v>781</v>
      </c>
      <c r="H277" s="240">
        <v>1</v>
      </c>
      <c r="I277" s="241"/>
      <c r="J277" s="242">
        <f>ROUND(I277*H277,2)</f>
        <v>0</v>
      </c>
      <c r="K277" s="238" t="s">
        <v>1</v>
      </c>
      <c r="L277" s="45"/>
      <c r="M277" s="243" t="s">
        <v>1</v>
      </c>
      <c r="N277" s="244" t="s">
        <v>44</v>
      </c>
      <c r="O277" s="92"/>
      <c r="P277" s="245">
        <f>O277*H277</f>
        <v>0</v>
      </c>
      <c r="Q277" s="245">
        <v>0</v>
      </c>
      <c r="R277" s="245">
        <f>Q277*H277</f>
        <v>0</v>
      </c>
      <c r="S277" s="245">
        <v>0</v>
      </c>
      <c r="T277" s="246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7" t="s">
        <v>167</v>
      </c>
      <c r="AT277" s="247" t="s">
        <v>162</v>
      </c>
      <c r="AU277" s="247" t="s">
        <v>87</v>
      </c>
      <c r="AY277" s="18" t="s">
        <v>160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8" t="s">
        <v>87</v>
      </c>
      <c r="BK277" s="248">
        <f>ROUND(I277*H277,2)</f>
        <v>0</v>
      </c>
      <c r="BL277" s="18" t="s">
        <v>167</v>
      </c>
      <c r="BM277" s="247" t="s">
        <v>1209</v>
      </c>
    </row>
    <row r="278" s="2" customFormat="1" ht="16.5" customHeight="1">
      <c r="A278" s="39"/>
      <c r="B278" s="40"/>
      <c r="C278" s="236" t="s">
        <v>517</v>
      </c>
      <c r="D278" s="236" t="s">
        <v>162</v>
      </c>
      <c r="E278" s="237" t="s">
        <v>1210</v>
      </c>
      <c r="F278" s="238" t="s">
        <v>1211</v>
      </c>
      <c r="G278" s="239" t="s">
        <v>781</v>
      </c>
      <c r="H278" s="240">
        <v>1</v>
      </c>
      <c r="I278" s="241"/>
      <c r="J278" s="242">
        <f>ROUND(I278*H278,2)</f>
        <v>0</v>
      </c>
      <c r="K278" s="238" t="s">
        <v>1</v>
      </c>
      <c r="L278" s="45"/>
      <c r="M278" s="243" t="s">
        <v>1</v>
      </c>
      <c r="N278" s="244" t="s">
        <v>44</v>
      </c>
      <c r="O278" s="92"/>
      <c r="P278" s="245">
        <f>O278*H278</f>
        <v>0</v>
      </c>
      <c r="Q278" s="245">
        <v>0</v>
      </c>
      <c r="R278" s="245">
        <f>Q278*H278</f>
        <v>0</v>
      </c>
      <c r="S278" s="245">
        <v>0</v>
      </c>
      <c r="T278" s="24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7" t="s">
        <v>167</v>
      </c>
      <c r="AT278" s="247" t="s">
        <v>162</v>
      </c>
      <c r="AU278" s="247" t="s">
        <v>87</v>
      </c>
      <c r="AY278" s="18" t="s">
        <v>160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8" t="s">
        <v>87</v>
      </c>
      <c r="BK278" s="248">
        <f>ROUND(I278*H278,2)</f>
        <v>0</v>
      </c>
      <c r="BL278" s="18" t="s">
        <v>167</v>
      </c>
      <c r="BM278" s="247" t="s">
        <v>1212</v>
      </c>
    </row>
    <row r="279" s="2" customFormat="1" ht="16.5" customHeight="1">
      <c r="A279" s="39"/>
      <c r="B279" s="40"/>
      <c r="C279" s="236" t="s">
        <v>523</v>
      </c>
      <c r="D279" s="236" t="s">
        <v>162</v>
      </c>
      <c r="E279" s="237" t="s">
        <v>1213</v>
      </c>
      <c r="F279" s="238" t="s">
        <v>1214</v>
      </c>
      <c r="G279" s="239" t="s">
        <v>781</v>
      </c>
      <c r="H279" s="240">
        <v>1</v>
      </c>
      <c r="I279" s="241"/>
      <c r="J279" s="242">
        <f>ROUND(I279*H279,2)</f>
        <v>0</v>
      </c>
      <c r="K279" s="238" t="s">
        <v>1</v>
      </c>
      <c r="L279" s="45"/>
      <c r="M279" s="243" t="s">
        <v>1</v>
      </c>
      <c r="N279" s="244" t="s">
        <v>44</v>
      </c>
      <c r="O279" s="92"/>
      <c r="P279" s="245">
        <f>O279*H279</f>
        <v>0</v>
      </c>
      <c r="Q279" s="245">
        <v>0</v>
      </c>
      <c r="R279" s="245">
        <f>Q279*H279</f>
        <v>0</v>
      </c>
      <c r="S279" s="245">
        <v>0</v>
      </c>
      <c r="T279" s="24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167</v>
      </c>
      <c r="AT279" s="247" t="s">
        <v>162</v>
      </c>
      <c r="AU279" s="247" t="s">
        <v>87</v>
      </c>
      <c r="AY279" s="18" t="s">
        <v>160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87</v>
      </c>
      <c r="BK279" s="248">
        <f>ROUND(I279*H279,2)</f>
        <v>0</v>
      </c>
      <c r="BL279" s="18" t="s">
        <v>167</v>
      </c>
      <c r="BM279" s="247" t="s">
        <v>1215</v>
      </c>
    </row>
    <row r="280" s="2" customFormat="1" ht="24" customHeight="1">
      <c r="A280" s="39"/>
      <c r="B280" s="40"/>
      <c r="C280" s="236" t="s">
        <v>527</v>
      </c>
      <c r="D280" s="236" t="s">
        <v>162</v>
      </c>
      <c r="E280" s="237" t="s">
        <v>1216</v>
      </c>
      <c r="F280" s="238" t="s">
        <v>1217</v>
      </c>
      <c r="G280" s="239" t="s">
        <v>563</v>
      </c>
      <c r="H280" s="240">
        <v>1</v>
      </c>
      <c r="I280" s="241"/>
      <c r="J280" s="242">
        <f>ROUND(I280*H280,2)</f>
        <v>0</v>
      </c>
      <c r="K280" s="238" t="s">
        <v>1</v>
      </c>
      <c r="L280" s="45"/>
      <c r="M280" s="303" t="s">
        <v>1</v>
      </c>
      <c r="N280" s="304" t="s">
        <v>44</v>
      </c>
      <c r="O280" s="305"/>
      <c r="P280" s="306">
        <f>O280*H280</f>
        <v>0</v>
      </c>
      <c r="Q280" s="306">
        <v>0</v>
      </c>
      <c r="R280" s="306">
        <f>Q280*H280</f>
        <v>0</v>
      </c>
      <c r="S280" s="306">
        <v>0</v>
      </c>
      <c r="T280" s="30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7" t="s">
        <v>167</v>
      </c>
      <c r="AT280" s="247" t="s">
        <v>162</v>
      </c>
      <c r="AU280" s="247" t="s">
        <v>87</v>
      </c>
      <c r="AY280" s="18" t="s">
        <v>160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8" t="s">
        <v>87</v>
      </c>
      <c r="BK280" s="248">
        <f>ROUND(I280*H280,2)</f>
        <v>0</v>
      </c>
      <c r="BL280" s="18" t="s">
        <v>167</v>
      </c>
      <c r="BM280" s="247" t="s">
        <v>1218</v>
      </c>
    </row>
    <row r="281" s="2" customFormat="1" ht="6.96" customHeight="1">
      <c r="A281" s="39"/>
      <c r="B281" s="67"/>
      <c r="C281" s="68"/>
      <c r="D281" s="68"/>
      <c r="E281" s="68"/>
      <c r="F281" s="68"/>
      <c r="G281" s="68"/>
      <c r="H281" s="68"/>
      <c r="I281" s="184"/>
      <c r="J281" s="68"/>
      <c r="K281" s="68"/>
      <c r="L281" s="45"/>
      <c r="M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ihNxWNgrE1qZhnCqbVRFl2igwzm2fLS9b7Dkie/kmDt6KjbhHnhPhPUMmSOhn3iSQs3QdCLpLISnSOPQimzg/Q==" hashValue="edNASe/DQdKop3CESSLXL19UYSLFrR+bwP1t+6puC2umymN9MwQ+2LrMfYh7CPh+4Nkip4QGx5+gs0aufTVS8A==" algorithmName="SHA-512" password="CC35"/>
  <autoFilter ref="C133:K280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110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ZŠ Masarykova, Ostrov - 2. etapa, rekonstr.učebny řemeslných oborů ve vazbě na zajištění bezbariérovosti školy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1219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4. 12. 2019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ROUND((SUM(BE125:BE181)),  2)</f>
        <v>0</v>
      </c>
      <c r="G33" s="39"/>
      <c r="H33" s="39"/>
      <c r="I33" s="163">
        <v>0.20999999999999999</v>
      </c>
      <c r="J33" s="162">
        <f>ROUND(((SUM(BE125:BE181))*I33),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ROUND((SUM(BF125:BF181)),  2)</f>
        <v>0</v>
      </c>
      <c r="G34" s="39"/>
      <c r="H34" s="39"/>
      <c r="I34" s="163">
        <v>0.14999999999999999</v>
      </c>
      <c r="J34" s="162">
        <f>ROUND(((SUM(BF125:BF181))*I34),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ROUND((SUM(BG125:BG181)),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ROUND((SUM(BH125:BH181)),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ROUND((SUM(BI125:BI181)),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ZŠ Masarykova, Ostrov - 2. etapa, rekonstr.učebny řemeslných oborů ve vazbě na zajištění bezbariérovosti školy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C1 - ZTI - Nová přípojka dešťové kanalizace   (přístavba výtahu)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4. 12. 2019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8.2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114</v>
      </c>
      <c r="D94" s="190"/>
      <c r="E94" s="190"/>
      <c r="F94" s="190"/>
      <c r="G94" s="190"/>
      <c r="H94" s="190"/>
      <c r="I94" s="191"/>
      <c r="J94" s="192" t="s">
        <v>115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116</v>
      </c>
      <c r="D96" s="41"/>
      <c r="E96" s="41"/>
      <c r="F96" s="41"/>
      <c r="G96" s="41"/>
      <c r="H96" s="41"/>
      <c r="I96" s="145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94"/>
      <c r="C97" s="195"/>
      <c r="D97" s="196" t="s">
        <v>118</v>
      </c>
      <c r="E97" s="197"/>
      <c r="F97" s="197"/>
      <c r="G97" s="197"/>
      <c r="H97" s="197"/>
      <c r="I97" s="198"/>
      <c r="J97" s="199">
        <f>J126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119</v>
      </c>
      <c r="E98" s="204"/>
      <c r="F98" s="204"/>
      <c r="G98" s="204"/>
      <c r="H98" s="204"/>
      <c r="I98" s="205"/>
      <c r="J98" s="206">
        <f>J127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122</v>
      </c>
      <c r="E99" s="204"/>
      <c r="F99" s="204"/>
      <c r="G99" s="204"/>
      <c r="H99" s="204"/>
      <c r="I99" s="205"/>
      <c r="J99" s="206">
        <f>J152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1220</v>
      </c>
      <c r="E100" s="204"/>
      <c r="F100" s="204"/>
      <c r="G100" s="204"/>
      <c r="H100" s="204"/>
      <c r="I100" s="205"/>
      <c r="J100" s="206">
        <f>J155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1221</v>
      </c>
      <c r="E101" s="204"/>
      <c r="F101" s="204"/>
      <c r="G101" s="204"/>
      <c r="H101" s="204"/>
      <c r="I101" s="205"/>
      <c r="J101" s="206">
        <f>J160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1222</v>
      </c>
      <c r="E102" s="204"/>
      <c r="F102" s="204"/>
      <c r="G102" s="204"/>
      <c r="H102" s="204"/>
      <c r="I102" s="205"/>
      <c r="J102" s="206">
        <f>J162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1223</v>
      </c>
      <c r="E103" s="204"/>
      <c r="F103" s="204"/>
      <c r="G103" s="204"/>
      <c r="H103" s="204"/>
      <c r="I103" s="205"/>
      <c r="J103" s="206">
        <f>J168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4"/>
      <c r="C104" s="195"/>
      <c r="D104" s="196" t="s">
        <v>129</v>
      </c>
      <c r="E104" s="197"/>
      <c r="F104" s="197"/>
      <c r="G104" s="197"/>
      <c r="H104" s="197"/>
      <c r="I104" s="198"/>
      <c r="J104" s="199">
        <f>J170</f>
        <v>0</v>
      </c>
      <c r="K104" s="195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1"/>
      <c r="C105" s="202"/>
      <c r="D105" s="203" t="s">
        <v>1224</v>
      </c>
      <c r="E105" s="204"/>
      <c r="F105" s="204"/>
      <c r="G105" s="204"/>
      <c r="H105" s="204"/>
      <c r="I105" s="205"/>
      <c r="J105" s="206">
        <f>J171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84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87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145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8" t="str">
        <f>E7</f>
        <v>ZŠ Masarykova, Ostrov - 2. etapa, rekonstr.učebny řemeslných oborů ve vazbě na zajištění bezbariérovosti školy</v>
      </c>
      <c r="F115" s="33"/>
      <c r="G115" s="33"/>
      <c r="H115" s="33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111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 xml:space="preserve">C1 - ZTI - Nová přípojka dešťové kanalizace   (přístavba výtahu)</v>
      </c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F12</f>
        <v>Ostrov</v>
      </c>
      <c r="G119" s="41"/>
      <c r="H119" s="41"/>
      <c r="I119" s="148" t="s">
        <v>24</v>
      </c>
      <c r="J119" s="80" t="str">
        <f>IF(J12="","",J12)</f>
        <v>4. 12. 2019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58.2" customHeight="1">
      <c r="A121" s="39"/>
      <c r="B121" s="40"/>
      <c r="C121" s="33" t="s">
        <v>26</v>
      </c>
      <c r="D121" s="41"/>
      <c r="E121" s="41"/>
      <c r="F121" s="28" t="str">
        <f>E15</f>
        <v>Město Ostrov</v>
      </c>
      <c r="G121" s="41"/>
      <c r="H121" s="41"/>
      <c r="I121" s="148" t="s">
        <v>32</v>
      </c>
      <c r="J121" s="37" t="str">
        <f>E21</f>
        <v>BPO spol. s r.o.,Lidická 1239,36317 OSTROV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148" t="s">
        <v>35</v>
      </c>
      <c r="J122" s="37" t="str">
        <f>E24</f>
        <v>Tomanová Ing.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8"/>
      <c r="B124" s="209"/>
      <c r="C124" s="210" t="s">
        <v>146</v>
      </c>
      <c r="D124" s="211" t="s">
        <v>64</v>
      </c>
      <c r="E124" s="211" t="s">
        <v>60</v>
      </c>
      <c r="F124" s="211" t="s">
        <v>61</v>
      </c>
      <c r="G124" s="211" t="s">
        <v>147</v>
      </c>
      <c r="H124" s="211" t="s">
        <v>148</v>
      </c>
      <c r="I124" s="212" t="s">
        <v>149</v>
      </c>
      <c r="J124" s="211" t="s">
        <v>115</v>
      </c>
      <c r="K124" s="213" t="s">
        <v>150</v>
      </c>
      <c r="L124" s="214"/>
      <c r="M124" s="101" t="s">
        <v>1</v>
      </c>
      <c r="N124" s="102" t="s">
        <v>43</v>
      </c>
      <c r="O124" s="102" t="s">
        <v>151</v>
      </c>
      <c r="P124" s="102" t="s">
        <v>152</v>
      </c>
      <c r="Q124" s="102" t="s">
        <v>153</v>
      </c>
      <c r="R124" s="102" t="s">
        <v>154</v>
      </c>
      <c r="S124" s="102" t="s">
        <v>155</v>
      </c>
      <c r="T124" s="103" t="s">
        <v>156</v>
      </c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</row>
    <row r="125" s="2" customFormat="1" ht="22.8" customHeight="1">
      <c r="A125" s="39"/>
      <c r="B125" s="40"/>
      <c r="C125" s="108" t="s">
        <v>157</v>
      </c>
      <c r="D125" s="41"/>
      <c r="E125" s="41"/>
      <c r="F125" s="41"/>
      <c r="G125" s="41"/>
      <c r="H125" s="41"/>
      <c r="I125" s="145"/>
      <c r="J125" s="215">
        <f>BK125</f>
        <v>0</v>
      </c>
      <c r="K125" s="41"/>
      <c r="L125" s="45"/>
      <c r="M125" s="104"/>
      <c r="N125" s="216"/>
      <c r="O125" s="105"/>
      <c r="P125" s="217">
        <f>P126+P170</f>
        <v>0</v>
      </c>
      <c r="Q125" s="105"/>
      <c r="R125" s="217">
        <f>R126+R170</f>
        <v>7.7299602000000007</v>
      </c>
      <c r="S125" s="105"/>
      <c r="T125" s="218">
        <f>T126+T170</f>
        <v>0.76343000000000005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78</v>
      </c>
      <c r="AU125" s="18" t="s">
        <v>117</v>
      </c>
      <c r="BK125" s="219">
        <f>BK126+BK170</f>
        <v>0</v>
      </c>
    </row>
    <row r="126" s="12" customFormat="1" ht="25.92" customHeight="1">
      <c r="A126" s="12"/>
      <c r="B126" s="220"/>
      <c r="C126" s="221"/>
      <c r="D126" s="222" t="s">
        <v>78</v>
      </c>
      <c r="E126" s="223" t="s">
        <v>158</v>
      </c>
      <c r="F126" s="223" t="s">
        <v>159</v>
      </c>
      <c r="G126" s="221"/>
      <c r="H126" s="221"/>
      <c r="I126" s="224"/>
      <c r="J126" s="225">
        <f>BK126</f>
        <v>0</v>
      </c>
      <c r="K126" s="221"/>
      <c r="L126" s="226"/>
      <c r="M126" s="227"/>
      <c r="N126" s="228"/>
      <c r="O126" s="228"/>
      <c r="P126" s="229">
        <f>P127+P152+P155+P160+P162+P168</f>
        <v>0</v>
      </c>
      <c r="Q126" s="228"/>
      <c r="R126" s="229">
        <f>R127+R152+R155+R160+R162+R168</f>
        <v>7.6830002000000004</v>
      </c>
      <c r="S126" s="228"/>
      <c r="T126" s="230">
        <f>T127+T152+T155+T160+T162+T168</f>
        <v>0.72400000000000009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87</v>
      </c>
      <c r="AT126" s="232" t="s">
        <v>78</v>
      </c>
      <c r="AU126" s="232" t="s">
        <v>79</v>
      </c>
      <c r="AY126" s="231" t="s">
        <v>160</v>
      </c>
      <c r="BK126" s="233">
        <f>BK127+BK152+BK155+BK160+BK162+BK168</f>
        <v>0</v>
      </c>
    </row>
    <row r="127" s="12" customFormat="1" ht="22.8" customHeight="1">
      <c r="A127" s="12"/>
      <c r="B127" s="220"/>
      <c r="C127" s="221"/>
      <c r="D127" s="222" t="s">
        <v>78</v>
      </c>
      <c r="E127" s="234" t="s">
        <v>87</v>
      </c>
      <c r="F127" s="234" t="s">
        <v>161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SUM(P128:P151)</f>
        <v>0</v>
      </c>
      <c r="Q127" s="228"/>
      <c r="R127" s="229">
        <f>SUM(R128:R151)</f>
        <v>4.0102250000000002</v>
      </c>
      <c r="S127" s="228"/>
      <c r="T127" s="230">
        <f>SUM(T128:T151)</f>
        <v>0.72400000000000009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87</v>
      </c>
      <c r="AT127" s="232" t="s">
        <v>78</v>
      </c>
      <c r="AU127" s="232" t="s">
        <v>87</v>
      </c>
      <c r="AY127" s="231" t="s">
        <v>160</v>
      </c>
      <c r="BK127" s="233">
        <f>SUM(BK128:BK151)</f>
        <v>0</v>
      </c>
    </row>
    <row r="128" s="2" customFormat="1" ht="16.5" customHeight="1">
      <c r="A128" s="39"/>
      <c r="B128" s="40"/>
      <c r="C128" s="236" t="s">
        <v>87</v>
      </c>
      <c r="D128" s="236" t="s">
        <v>162</v>
      </c>
      <c r="E128" s="237" t="s">
        <v>1225</v>
      </c>
      <c r="F128" s="238" t="s">
        <v>1226</v>
      </c>
      <c r="G128" s="239" t="s">
        <v>203</v>
      </c>
      <c r="H128" s="240">
        <v>0.5</v>
      </c>
      <c r="I128" s="241"/>
      <c r="J128" s="242">
        <f>ROUND(I128*H128,2)</f>
        <v>0</v>
      </c>
      <c r="K128" s="238" t="s">
        <v>166</v>
      </c>
      <c r="L128" s="45"/>
      <c r="M128" s="243" t="s">
        <v>1</v>
      </c>
      <c r="N128" s="244" t="s">
        <v>44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0.26000000000000001</v>
      </c>
      <c r="T128" s="246">
        <f>S128*H128</f>
        <v>0.13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167</v>
      </c>
      <c r="AT128" s="247" t="s">
        <v>162</v>
      </c>
      <c r="AU128" s="247" t="s">
        <v>89</v>
      </c>
      <c r="AY128" s="18" t="s">
        <v>160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87</v>
      </c>
      <c r="BK128" s="248">
        <f>ROUND(I128*H128,2)</f>
        <v>0</v>
      </c>
      <c r="BL128" s="18" t="s">
        <v>167</v>
      </c>
      <c r="BM128" s="247" t="s">
        <v>1227</v>
      </c>
    </row>
    <row r="129" s="2" customFormat="1" ht="16.5" customHeight="1">
      <c r="A129" s="39"/>
      <c r="B129" s="40"/>
      <c r="C129" s="236" t="s">
        <v>89</v>
      </c>
      <c r="D129" s="236" t="s">
        <v>162</v>
      </c>
      <c r="E129" s="237" t="s">
        <v>1228</v>
      </c>
      <c r="F129" s="238" t="s">
        <v>1229</v>
      </c>
      <c r="G129" s="239" t="s">
        <v>203</v>
      </c>
      <c r="H129" s="240">
        <v>2.7000000000000002</v>
      </c>
      <c r="I129" s="241"/>
      <c r="J129" s="242">
        <f>ROUND(I129*H129,2)</f>
        <v>0</v>
      </c>
      <c r="K129" s="238" t="s">
        <v>166</v>
      </c>
      <c r="L129" s="45"/>
      <c r="M129" s="243" t="s">
        <v>1</v>
      </c>
      <c r="N129" s="244" t="s">
        <v>44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0.22</v>
      </c>
      <c r="T129" s="246">
        <f>S129*H129</f>
        <v>0.59400000000000008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167</v>
      </c>
      <c r="AT129" s="247" t="s">
        <v>162</v>
      </c>
      <c r="AU129" s="247" t="s">
        <v>89</v>
      </c>
      <c r="AY129" s="18" t="s">
        <v>160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87</v>
      </c>
      <c r="BK129" s="248">
        <f>ROUND(I129*H129,2)</f>
        <v>0</v>
      </c>
      <c r="BL129" s="18" t="s">
        <v>167</v>
      </c>
      <c r="BM129" s="247" t="s">
        <v>1230</v>
      </c>
    </row>
    <row r="130" s="2" customFormat="1" ht="16.5" customHeight="1">
      <c r="A130" s="39"/>
      <c r="B130" s="40"/>
      <c r="C130" s="236" t="s">
        <v>175</v>
      </c>
      <c r="D130" s="236" t="s">
        <v>162</v>
      </c>
      <c r="E130" s="237" t="s">
        <v>1231</v>
      </c>
      <c r="F130" s="238" t="s">
        <v>1232</v>
      </c>
      <c r="G130" s="239" t="s">
        <v>165</v>
      </c>
      <c r="H130" s="240">
        <v>9.4809999999999999</v>
      </c>
      <c r="I130" s="241"/>
      <c r="J130" s="242">
        <f>ROUND(I130*H130,2)</f>
        <v>0</v>
      </c>
      <c r="K130" s="238" t="s">
        <v>166</v>
      </c>
      <c r="L130" s="45"/>
      <c r="M130" s="243" t="s">
        <v>1</v>
      </c>
      <c r="N130" s="244" t="s">
        <v>44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167</v>
      </c>
      <c r="AT130" s="247" t="s">
        <v>162</v>
      </c>
      <c r="AU130" s="247" t="s">
        <v>89</v>
      </c>
      <c r="AY130" s="18" t="s">
        <v>160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87</v>
      </c>
      <c r="BK130" s="248">
        <f>ROUND(I130*H130,2)</f>
        <v>0</v>
      </c>
      <c r="BL130" s="18" t="s">
        <v>167</v>
      </c>
      <c r="BM130" s="247" t="s">
        <v>1233</v>
      </c>
    </row>
    <row r="131" s="14" customFormat="1">
      <c r="A131" s="14"/>
      <c r="B131" s="260"/>
      <c r="C131" s="261"/>
      <c r="D131" s="251" t="s">
        <v>169</v>
      </c>
      <c r="E131" s="262" t="s">
        <v>1</v>
      </c>
      <c r="F131" s="263" t="s">
        <v>1234</v>
      </c>
      <c r="G131" s="261"/>
      <c r="H131" s="264">
        <v>9.4809999999999999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0" t="s">
        <v>169</v>
      </c>
      <c r="AU131" s="270" t="s">
        <v>89</v>
      </c>
      <c r="AV131" s="14" t="s">
        <v>89</v>
      </c>
      <c r="AW131" s="14" t="s">
        <v>34</v>
      </c>
      <c r="AX131" s="14" t="s">
        <v>87</v>
      </c>
      <c r="AY131" s="270" t="s">
        <v>160</v>
      </c>
    </row>
    <row r="132" s="2" customFormat="1" ht="16.5" customHeight="1">
      <c r="A132" s="39"/>
      <c r="B132" s="40"/>
      <c r="C132" s="236" t="s">
        <v>167</v>
      </c>
      <c r="D132" s="236" t="s">
        <v>162</v>
      </c>
      <c r="E132" s="237" t="s">
        <v>1235</v>
      </c>
      <c r="F132" s="238" t="s">
        <v>1236</v>
      </c>
      <c r="G132" s="239" t="s">
        <v>165</v>
      </c>
      <c r="H132" s="240">
        <v>9.4809999999999999</v>
      </c>
      <c r="I132" s="241"/>
      <c r="J132" s="242">
        <f>ROUND(I132*H132,2)</f>
        <v>0</v>
      </c>
      <c r="K132" s="238" t="s">
        <v>166</v>
      </c>
      <c r="L132" s="45"/>
      <c r="M132" s="243" t="s">
        <v>1</v>
      </c>
      <c r="N132" s="244" t="s">
        <v>44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167</v>
      </c>
      <c r="AT132" s="247" t="s">
        <v>162</v>
      </c>
      <c r="AU132" s="247" t="s">
        <v>89</v>
      </c>
      <c r="AY132" s="18" t="s">
        <v>160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87</v>
      </c>
      <c r="BK132" s="248">
        <f>ROUND(I132*H132,2)</f>
        <v>0</v>
      </c>
      <c r="BL132" s="18" t="s">
        <v>167</v>
      </c>
      <c r="BM132" s="247" t="s">
        <v>1237</v>
      </c>
    </row>
    <row r="133" s="2" customFormat="1" ht="16.5" customHeight="1">
      <c r="A133" s="39"/>
      <c r="B133" s="40"/>
      <c r="C133" s="236" t="s">
        <v>184</v>
      </c>
      <c r="D133" s="236" t="s">
        <v>162</v>
      </c>
      <c r="E133" s="237" t="s">
        <v>172</v>
      </c>
      <c r="F133" s="238" t="s">
        <v>173</v>
      </c>
      <c r="G133" s="239" t="s">
        <v>165</v>
      </c>
      <c r="H133" s="240">
        <v>9.4809999999999999</v>
      </c>
      <c r="I133" s="241"/>
      <c r="J133" s="242">
        <f>ROUND(I133*H133,2)</f>
        <v>0</v>
      </c>
      <c r="K133" s="238" t="s">
        <v>166</v>
      </c>
      <c r="L133" s="45"/>
      <c r="M133" s="243" t="s">
        <v>1</v>
      </c>
      <c r="N133" s="244" t="s">
        <v>44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167</v>
      </c>
      <c r="AT133" s="247" t="s">
        <v>162</v>
      </c>
      <c r="AU133" s="247" t="s">
        <v>89</v>
      </c>
      <c r="AY133" s="18" t="s">
        <v>160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87</v>
      </c>
      <c r="BK133" s="248">
        <f>ROUND(I133*H133,2)</f>
        <v>0</v>
      </c>
      <c r="BL133" s="18" t="s">
        <v>167</v>
      </c>
      <c r="BM133" s="247" t="s">
        <v>1238</v>
      </c>
    </row>
    <row r="134" s="2" customFormat="1" ht="16.5" customHeight="1">
      <c r="A134" s="39"/>
      <c r="B134" s="40"/>
      <c r="C134" s="236" t="s">
        <v>190</v>
      </c>
      <c r="D134" s="236" t="s">
        <v>162</v>
      </c>
      <c r="E134" s="237" t="s">
        <v>185</v>
      </c>
      <c r="F134" s="238" t="s">
        <v>186</v>
      </c>
      <c r="G134" s="239" t="s">
        <v>165</v>
      </c>
      <c r="H134" s="240">
        <v>4.7190000000000003</v>
      </c>
      <c r="I134" s="241"/>
      <c r="J134" s="242">
        <f>ROUND(I134*H134,2)</f>
        <v>0</v>
      </c>
      <c r="K134" s="238" t="s">
        <v>166</v>
      </c>
      <c r="L134" s="45"/>
      <c r="M134" s="243" t="s">
        <v>1</v>
      </c>
      <c r="N134" s="244" t="s">
        <v>44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167</v>
      </c>
      <c r="AT134" s="247" t="s">
        <v>162</v>
      </c>
      <c r="AU134" s="247" t="s">
        <v>89</v>
      </c>
      <c r="AY134" s="18" t="s">
        <v>160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87</v>
      </c>
      <c r="BK134" s="248">
        <f>ROUND(I134*H134,2)</f>
        <v>0</v>
      </c>
      <c r="BL134" s="18" t="s">
        <v>167</v>
      </c>
      <c r="BM134" s="247" t="s">
        <v>1239</v>
      </c>
    </row>
    <row r="135" s="14" customFormat="1">
      <c r="A135" s="14"/>
      <c r="B135" s="260"/>
      <c r="C135" s="261"/>
      <c r="D135" s="251" t="s">
        <v>169</v>
      </c>
      <c r="E135" s="262" t="s">
        <v>1</v>
      </c>
      <c r="F135" s="263" t="s">
        <v>1240</v>
      </c>
      <c r="G135" s="261"/>
      <c r="H135" s="264">
        <v>0.85799999999999998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0" t="s">
        <v>169</v>
      </c>
      <c r="AU135" s="270" t="s">
        <v>89</v>
      </c>
      <c r="AV135" s="14" t="s">
        <v>89</v>
      </c>
      <c r="AW135" s="14" t="s">
        <v>34</v>
      </c>
      <c r="AX135" s="14" t="s">
        <v>79</v>
      </c>
      <c r="AY135" s="270" t="s">
        <v>160</v>
      </c>
    </row>
    <row r="136" s="14" customFormat="1">
      <c r="A136" s="14"/>
      <c r="B136" s="260"/>
      <c r="C136" s="261"/>
      <c r="D136" s="251" t="s">
        <v>169</v>
      </c>
      <c r="E136" s="262" t="s">
        <v>1</v>
      </c>
      <c r="F136" s="263" t="s">
        <v>1241</v>
      </c>
      <c r="G136" s="261"/>
      <c r="H136" s="264">
        <v>3.8610000000000002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0" t="s">
        <v>169</v>
      </c>
      <c r="AU136" s="270" t="s">
        <v>89</v>
      </c>
      <c r="AV136" s="14" t="s">
        <v>89</v>
      </c>
      <c r="AW136" s="14" t="s">
        <v>34</v>
      </c>
      <c r="AX136" s="14" t="s">
        <v>79</v>
      </c>
      <c r="AY136" s="270" t="s">
        <v>160</v>
      </c>
    </row>
    <row r="137" s="15" customFormat="1">
      <c r="A137" s="15"/>
      <c r="B137" s="281"/>
      <c r="C137" s="282"/>
      <c r="D137" s="251" t="s">
        <v>169</v>
      </c>
      <c r="E137" s="283" t="s">
        <v>1</v>
      </c>
      <c r="F137" s="284" t="s">
        <v>234</v>
      </c>
      <c r="G137" s="282"/>
      <c r="H137" s="285">
        <v>4.7190000000000003</v>
      </c>
      <c r="I137" s="286"/>
      <c r="J137" s="282"/>
      <c r="K137" s="282"/>
      <c r="L137" s="287"/>
      <c r="M137" s="288"/>
      <c r="N137" s="289"/>
      <c r="O137" s="289"/>
      <c r="P137" s="289"/>
      <c r="Q137" s="289"/>
      <c r="R137" s="289"/>
      <c r="S137" s="289"/>
      <c r="T137" s="29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91" t="s">
        <v>169</v>
      </c>
      <c r="AU137" s="291" t="s">
        <v>89</v>
      </c>
      <c r="AV137" s="15" t="s">
        <v>167</v>
      </c>
      <c r="AW137" s="15" t="s">
        <v>34</v>
      </c>
      <c r="AX137" s="15" t="s">
        <v>87</v>
      </c>
      <c r="AY137" s="291" t="s">
        <v>160</v>
      </c>
    </row>
    <row r="138" s="2" customFormat="1" ht="16.5" customHeight="1">
      <c r="A138" s="39"/>
      <c r="B138" s="40"/>
      <c r="C138" s="236" t="s">
        <v>194</v>
      </c>
      <c r="D138" s="236" t="s">
        <v>162</v>
      </c>
      <c r="E138" s="237" t="s">
        <v>1242</v>
      </c>
      <c r="F138" s="238" t="s">
        <v>1243</v>
      </c>
      <c r="G138" s="239" t="s">
        <v>165</v>
      </c>
      <c r="H138" s="240">
        <v>70.784999999999997</v>
      </c>
      <c r="I138" s="241"/>
      <c r="J138" s="242">
        <f>ROUND(I138*H138,2)</f>
        <v>0</v>
      </c>
      <c r="K138" s="238" t="s">
        <v>166</v>
      </c>
      <c r="L138" s="45"/>
      <c r="M138" s="243" t="s">
        <v>1</v>
      </c>
      <c r="N138" s="244" t="s">
        <v>44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167</v>
      </c>
      <c r="AT138" s="247" t="s">
        <v>162</v>
      </c>
      <c r="AU138" s="247" t="s">
        <v>89</v>
      </c>
      <c r="AY138" s="18" t="s">
        <v>160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87</v>
      </c>
      <c r="BK138" s="248">
        <f>ROUND(I138*H138,2)</f>
        <v>0</v>
      </c>
      <c r="BL138" s="18" t="s">
        <v>167</v>
      </c>
      <c r="BM138" s="247" t="s">
        <v>1244</v>
      </c>
    </row>
    <row r="139" s="14" customFormat="1">
      <c r="A139" s="14"/>
      <c r="B139" s="260"/>
      <c r="C139" s="261"/>
      <c r="D139" s="251" t="s">
        <v>169</v>
      </c>
      <c r="E139" s="262" t="s">
        <v>1</v>
      </c>
      <c r="F139" s="263" t="s">
        <v>1245</v>
      </c>
      <c r="G139" s="261"/>
      <c r="H139" s="264">
        <v>70.784999999999997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0" t="s">
        <v>169</v>
      </c>
      <c r="AU139" s="270" t="s">
        <v>89</v>
      </c>
      <c r="AV139" s="14" t="s">
        <v>89</v>
      </c>
      <c r="AW139" s="14" t="s">
        <v>34</v>
      </c>
      <c r="AX139" s="14" t="s">
        <v>87</v>
      </c>
      <c r="AY139" s="270" t="s">
        <v>160</v>
      </c>
    </row>
    <row r="140" s="2" customFormat="1" ht="16.5" customHeight="1">
      <c r="A140" s="39"/>
      <c r="B140" s="40"/>
      <c r="C140" s="236" t="s">
        <v>200</v>
      </c>
      <c r="D140" s="236" t="s">
        <v>162</v>
      </c>
      <c r="E140" s="237" t="s">
        <v>191</v>
      </c>
      <c r="F140" s="238" t="s">
        <v>192</v>
      </c>
      <c r="G140" s="239" t="s">
        <v>165</v>
      </c>
      <c r="H140" s="240">
        <v>4.7190000000000003</v>
      </c>
      <c r="I140" s="241"/>
      <c r="J140" s="242">
        <f>ROUND(I140*H140,2)</f>
        <v>0</v>
      </c>
      <c r="K140" s="238" t="s">
        <v>166</v>
      </c>
      <c r="L140" s="45"/>
      <c r="M140" s="243" t="s">
        <v>1</v>
      </c>
      <c r="N140" s="244" t="s">
        <v>44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167</v>
      </c>
      <c r="AT140" s="247" t="s">
        <v>162</v>
      </c>
      <c r="AU140" s="247" t="s">
        <v>89</v>
      </c>
      <c r="AY140" s="18" t="s">
        <v>160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87</v>
      </c>
      <c r="BK140" s="248">
        <f>ROUND(I140*H140,2)</f>
        <v>0</v>
      </c>
      <c r="BL140" s="18" t="s">
        <v>167</v>
      </c>
      <c r="BM140" s="247" t="s">
        <v>1246</v>
      </c>
    </row>
    <row r="141" s="2" customFormat="1" ht="16.5" customHeight="1">
      <c r="A141" s="39"/>
      <c r="B141" s="40"/>
      <c r="C141" s="236" t="s">
        <v>207</v>
      </c>
      <c r="D141" s="236" t="s">
        <v>162</v>
      </c>
      <c r="E141" s="237" t="s">
        <v>1247</v>
      </c>
      <c r="F141" s="238" t="s">
        <v>196</v>
      </c>
      <c r="G141" s="239" t="s">
        <v>197</v>
      </c>
      <c r="H141" s="240">
        <v>9.4380000000000006</v>
      </c>
      <c r="I141" s="241"/>
      <c r="J141" s="242">
        <f>ROUND(I141*H141,2)</f>
        <v>0</v>
      </c>
      <c r="K141" s="238" t="s">
        <v>166</v>
      </c>
      <c r="L141" s="45"/>
      <c r="M141" s="243" t="s">
        <v>1</v>
      </c>
      <c r="N141" s="244" t="s">
        <v>44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167</v>
      </c>
      <c r="AT141" s="247" t="s">
        <v>162</v>
      </c>
      <c r="AU141" s="247" t="s">
        <v>89</v>
      </c>
      <c r="AY141" s="18" t="s">
        <v>160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87</v>
      </c>
      <c r="BK141" s="248">
        <f>ROUND(I141*H141,2)</f>
        <v>0</v>
      </c>
      <c r="BL141" s="18" t="s">
        <v>167</v>
      </c>
      <c r="BM141" s="247" t="s">
        <v>1248</v>
      </c>
    </row>
    <row r="142" s="14" customFormat="1">
      <c r="A142" s="14"/>
      <c r="B142" s="260"/>
      <c r="C142" s="261"/>
      <c r="D142" s="251" t="s">
        <v>169</v>
      </c>
      <c r="E142" s="262" t="s">
        <v>1</v>
      </c>
      <c r="F142" s="263" t="s">
        <v>1249</v>
      </c>
      <c r="G142" s="261"/>
      <c r="H142" s="264">
        <v>9.4380000000000006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0" t="s">
        <v>169</v>
      </c>
      <c r="AU142" s="270" t="s">
        <v>89</v>
      </c>
      <c r="AV142" s="14" t="s">
        <v>89</v>
      </c>
      <c r="AW142" s="14" t="s">
        <v>34</v>
      </c>
      <c r="AX142" s="14" t="s">
        <v>87</v>
      </c>
      <c r="AY142" s="270" t="s">
        <v>160</v>
      </c>
    </row>
    <row r="143" s="2" customFormat="1" ht="16.5" customHeight="1">
      <c r="A143" s="39"/>
      <c r="B143" s="40"/>
      <c r="C143" s="236" t="s">
        <v>206</v>
      </c>
      <c r="D143" s="236" t="s">
        <v>162</v>
      </c>
      <c r="E143" s="237" t="s">
        <v>179</v>
      </c>
      <c r="F143" s="238" t="s">
        <v>180</v>
      </c>
      <c r="G143" s="239" t="s">
        <v>165</v>
      </c>
      <c r="H143" s="240">
        <v>4.7619999999999996</v>
      </c>
      <c r="I143" s="241"/>
      <c r="J143" s="242">
        <f>ROUND(I143*H143,2)</f>
        <v>0</v>
      </c>
      <c r="K143" s="238" t="s">
        <v>166</v>
      </c>
      <c r="L143" s="45"/>
      <c r="M143" s="243" t="s">
        <v>1</v>
      </c>
      <c r="N143" s="244" t="s">
        <v>44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167</v>
      </c>
      <c r="AT143" s="247" t="s">
        <v>162</v>
      </c>
      <c r="AU143" s="247" t="s">
        <v>89</v>
      </c>
      <c r="AY143" s="18" t="s">
        <v>160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87</v>
      </c>
      <c r="BK143" s="248">
        <f>ROUND(I143*H143,2)</f>
        <v>0</v>
      </c>
      <c r="BL143" s="18" t="s">
        <v>167</v>
      </c>
      <c r="BM143" s="247" t="s">
        <v>1250</v>
      </c>
    </row>
    <row r="144" s="14" customFormat="1">
      <c r="A144" s="14"/>
      <c r="B144" s="260"/>
      <c r="C144" s="261"/>
      <c r="D144" s="251" t="s">
        <v>169</v>
      </c>
      <c r="E144" s="262" t="s">
        <v>1</v>
      </c>
      <c r="F144" s="263" t="s">
        <v>1251</v>
      </c>
      <c r="G144" s="261"/>
      <c r="H144" s="264">
        <v>4.7619999999999996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169</v>
      </c>
      <c r="AU144" s="270" t="s">
        <v>89</v>
      </c>
      <c r="AV144" s="14" t="s">
        <v>89</v>
      </c>
      <c r="AW144" s="14" t="s">
        <v>34</v>
      </c>
      <c r="AX144" s="14" t="s">
        <v>87</v>
      </c>
      <c r="AY144" s="270" t="s">
        <v>160</v>
      </c>
    </row>
    <row r="145" s="2" customFormat="1" ht="16.5" customHeight="1">
      <c r="A145" s="39"/>
      <c r="B145" s="40"/>
      <c r="C145" s="236" t="s">
        <v>216</v>
      </c>
      <c r="D145" s="236" t="s">
        <v>162</v>
      </c>
      <c r="E145" s="237" t="s">
        <v>1252</v>
      </c>
      <c r="F145" s="238" t="s">
        <v>1253</v>
      </c>
      <c r="G145" s="239" t="s">
        <v>165</v>
      </c>
      <c r="H145" s="240">
        <v>3.5739999999999998</v>
      </c>
      <c r="I145" s="241"/>
      <c r="J145" s="242">
        <f>ROUND(I145*H145,2)</f>
        <v>0</v>
      </c>
      <c r="K145" s="238" t="s">
        <v>166</v>
      </c>
      <c r="L145" s="45"/>
      <c r="M145" s="243" t="s">
        <v>1</v>
      </c>
      <c r="N145" s="244" t="s">
        <v>44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167</v>
      </c>
      <c r="AT145" s="247" t="s">
        <v>162</v>
      </c>
      <c r="AU145" s="247" t="s">
        <v>89</v>
      </c>
      <c r="AY145" s="18" t="s">
        <v>160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87</v>
      </c>
      <c r="BK145" s="248">
        <f>ROUND(I145*H145,2)</f>
        <v>0</v>
      </c>
      <c r="BL145" s="18" t="s">
        <v>167</v>
      </c>
      <c r="BM145" s="247" t="s">
        <v>1254</v>
      </c>
    </row>
    <row r="146" s="14" customFormat="1">
      <c r="A146" s="14"/>
      <c r="B146" s="260"/>
      <c r="C146" s="261"/>
      <c r="D146" s="251" t="s">
        <v>169</v>
      </c>
      <c r="E146" s="262" t="s">
        <v>1</v>
      </c>
      <c r="F146" s="263" t="s">
        <v>1255</v>
      </c>
      <c r="G146" s="261"/>
      <c r="H146" s="264">
        <v>3.5739999999999998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0" t="s">
        <v>169</v>
      </c>
      <c r="AU146" s="270" t="s">
        <v>89</v>
      </c>
      <c r="AV146" s="14" t="s">
        <v>89</v>
      </c>
      <c r="AW146" s="14" t="s">
        <v>34</v>
      </c>
      <c r="AX146" s="14" t="s">
        <v>87</v>
      </c>
      <c r="AY146" s="270" t="s">
        <v>160</v>
      </c>
    </row>
    <row r="147" s="2" customFormat="1" ht="16.5" customHeight="1">
      <c r="A147" s="39"/>
      <c r="B147" s="40"/>
      <c r="C147" s="271" t="s">
        <v>223</v>
      </c>
      <c r="D147" s="271" t="s">
        <v>208</v>
      </c>
      <c r="E147" s="272" t="s">
        <v>1256</v>
      </c>
      <c r="F147" s="273" t="s">
        <v>1257</v>
      </c>
      <c r="G147" s="274" t="s">
        <v>197</v>
      </c>
      <c r="H147" s="275">
        <v>4.0099999999999998</v>
      </c>
      <c r="I147" s="276"/>
      <c r="J147" s="277">
        <f>ROUND(I147*H147,2)</f>
        <v>0</v>
      </c>
      <c r="K147" s="273" t="s">
        <v>166</v>
      </c>
      <c r="L147" s="278"/>
      <c r="M147" s="279" t="s">
        <v>1</v>
      </c>
      <c r="N147" s="280" t="s">
        <v>44</v>
      </c>
      <c r="O147" s="92"/>
      <c r="P147" s="245">
        <f>O147*H147</f>
        <v>0</v>
      </c>
      <c r="Q147" s="245">
        <v>1</v>
      </c>
      <c r="R147" s="245">
        <f>Q147*H147</f>
        <v>4.0099999999999998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200</v>
      </c>
      <c r="AT147" s="247" t="s">
        <v>208</v>
      </c>
      <c r="AU147" s="247" t="s">
        <v>89</v>
      </c>
      <c r="AY147" s="18" t="s">
        <v>160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87</v>
      </c>
      <c r="BK147" s="248">
        <f>ROUND(I147*H147,2)</f>
        <v>0</v>
      </c>
      <c r="BL147" s="18" t="s">
        <v>167</v>
      </c>
      <c r="BM147" s="247" t="s">
        <v>1258</v>
      </c>
    </row>
    <row r="148" s="14" customFormat="1">
      <c r="A148" s="14"/>
      <c r="B148" s="260"/>
      <c r="C148" s="261"/>
      <c r="D148" s="251" t="s">
        <v>169</v>
      </c>
      <c r="E148" s="262" t="s">
        <v>1</v>
      </c>
      <c r="F148" s="263" t="s">
        <v>1259</v>
      </c>
      <c r="G148" s="261"/>
      <c r="H148" s="264">
        <v>4.0099999999999998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169</v>
      </c>
      <c r="AU148" s="270" t="s">
        <v>89</v>
      </c>
      <c r="AV148" s="14" t="s">
        <v>89</v>
      </c>
      <c r="AW148" s="14" t="s">
        <v>34</v>
      </c>
      <c r="AX148" s="14" t="s">
        <v>87</v>
      </c>
      <c r="AY148" s="270" t="s">
        <v>160</v>
      </c>
    </row>
    <row r="149" s="2" customFormat="1" ht="16.5" customHeight="1">
      <c r="A149" s="39"/>
      <c r="B149" s="40"/>
      <c r="C149" s="236" t="s">
        <v>235</v>
      </c>
      <c r="D149" s="236" t="s">
        <v>162</v>
      </c>
      <c r="E149" s="237" t="s">
        <v>1260</v>
      </c>
      <c r="F149" s="238" t="s">
        <v>1261</v>
      </c>
      <c r="G149" s="239" t="s">
        <v>203</v>
      </c>
      <c r="H149" s="240">
        <v>15</v>
      </c>
      <c r="I149" s="241"/>
      <c r="J149" s="242">
        <f>ROUND(I149*H149,2)</f>
        <v>0</v>
      </c>
      <c r="K149" s="238" t="s">
        <v>166</v>
      </c>
      <c r="L149" s="45"/>
      <c r="M149" s="243" t="s">
        <v>1</v>
      </c>
      <c r="N149" s="244" t="s">
        <v>44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167</v>
      </c>
      <c r="AT149" s="247" t="s">
        <v>162</v>
      </c>
      <c r="AU149" s="247" t="s">
        <v>89</v>
      </c>
      <c r="AY149" s="18" t="s">
        <v>160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87</v>
      </c>
      <c r="BK149" s="248">
        <f>ROUND(I149*H149,2)</f>
        <v>0</v>
      </c>
      <c r="BL149" s="18" t="s">
        <v>167</v>
      </c>
      <c r="BM149" s="247" t="s">
        <v>1262</v>
      </c>
    </row>
    <row r="150" s="2" customFormat="1" ht="16.5" customHeight="1">
      <c r="A150" s="39"/>
      <c r="B150" s="40"/>
      <c r="C150" s="271" t="s">
        <v>241</v>
      </c>
      <c r="D150" s="271" t="s">
        <v>208</v>
      </c>
      <c r="E150" s="272" t="s">
        <v>1263</v>
      </c>
      <c r="F150" s="273" t="s">
        <v>1264</v>
      </c>
      <c r="G150" s="274" t="s">
        <v>219</v>
      </c>
      <c r="H150" s="275">
        <v>0.22500000000000001</v>
      </c>
      <c r="I150" s="276"/>
      <c r="J150" s="277">
        <f>ROUND(I150*H150,2)</f>
        <v>0</v>
      </c>
      <c r="K150" s="273" t="s">
        <v>166</v>
      </c>
      <c r="L150" s="278"/>
      <c r="M150" s="279" t="s">
        <v>1</v>
      </c>
      <c r="N150" s="280" t="s">
        <v>44</v>
      </c>
      <c r="O150" s="92"/>
      <c r="P150" s="245">
        <f>O150*H150</f>
        <v>0</v>
      </c>
      <c r="Q150" s="245">
        <v>0.001</v>
      </c>
      <c r="R150" s="245">
        <f>Q150*H150</f>
        <v>0.00022500000000000002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200</v>
      </c>
      <c r="AT150" s="247" t="s">
        <v>208</v>
      </c>
      <c r="AU150" s="247" t="s">
        <v>89</v>
      </c>
      <c r="AY150" s="18" t="s">
        <v>160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87</v>
      </c>
      <c r="BK150" s="248">
        <f>ROUND(I150*H150,2)</f>
        <v>0</v>
      </c>
      <c r="BL150" s="18" t="s">
        <v>167</v>
      </c>
      <c r="BM150" s="247" t="s">
        <v>1265</v>
      </c>
    </row>
    <row r="151" s="14" customFormat="1">
      <c r="A151" s="14"/>
      <c r="B151" s="260"/>
      <c r="C151" s="261"/>
      <c r="D151" s="251" t="s">
        <v>169</v>
      </c>
      <c r="E151" s="262" t="s">
        <v>1</v>
      </c>
      <c r="F151" s="263" t="s">
        <v>1266</v>
      </c>
      <c r="G151" s="261"/>
      <c r="H151" s="264">
        <v>0.22500000000000001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0" t="s">
        <v>169</v>
      </c>
      <c r="AU151" s="270" t="s">
        <v>89</v>
      </c>
      <c r="AV151" s="14" t="s">
        <v>89</v>
      </c>
      <c r="AW151" s="14" t="s">
        <v>34</v>
      </c>
      <c r="AX151" s="14" t="s">
        <v>87</v>
      </c>
      <c r="AY151" s="270" t="s">
        <v>160</v>
      </c>
    </row>
    <row r="152" s="12" customFormat="1" ht="22.8" customHeight="1">
      <c r="A152" s="12"/>
      <c r="B152" s="220"/>
      <c r="C152" s="221"/>
      <c r="D152" s="222" t="s">
        <v>78</v>
      </c>
      <c r="E152" s="234" t="s">
        <v>167</v>
      </c>
      <c r="F152" s="234" t="s">
        <v>292</v>
      </c>
      <c r="G152" s="221"/>
      <c r="H152" s="221"/>
      <c r="I152" s="224"/>
      <c r="J152" s="235">
        <f>BK152</f>
        <v>0</v>
      </c>
      <c r="K152" s="221"/>
      <c r="L152" s="226"/>
      <c r="M152" s="227"/>
      <c r="N152" s="228"/>
      <c r="O152" s="228"/>
      <c r="P152" s="229">
        <f>SUM(P153:P154)</f>
        <v>0</v>
      </c>
      <c r="Q152" s="228"/>
      <c r="R152" s="229">
        <f>SUM(R153:R154)</f>
        <v>1.6260622</v>
      </c>
      <c r="S152" s="228"/>
      <c r="T152" s="230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1" t="s">
        <v>87</v>
      </c>
      <c r="AT152" s="232" t="s">
        <v>78</v>
      </c>
      <c r="AU152" s="232" t="s">
        <v>87</v>
      </c>
      <c r="AY152" s="231" t="s">
        <v>160</v>
      </c>
      <c r="BK152" s="233">
        <f>SUM(BK153:BK154)</f>
        <v>0</v>
      </c>
    </row>
    <row r="153" s="2" customFormat="1" ht="16.5" customHeight="1">
      <c r="A153" s="39"/>
      <c r="B153" s="40"/>
      <c r="C153" s="236" t="s">
        <v>8</v>
      </c>
      <c r="D153" s="236" t="s">
        <v>162</v>
      </c>
      <c r="E153" s="237" t="s">
        <v>1267</v>
      </c>
      <c r="F153" s="238" t="s">
        <v>1268</v>
      </c>
      <c r="G153" s="239" t="s">
        <v>165</v>
      </c>
      <c r="H153" s="240">
        <v>0.85999999999999999</v>
      </c>
      <c r="I153" s="241"/>
      <c r="J153" s="242">
        <f>ROUND(I153*H153,2)</f>
        <v>0</v>
      </c>
      <c r="K153" s="238" t="s">
        <v>166</v>
      </c>
      <c r="L153" s="45"/>
      <c r="M153" s="243" t="s">
        <v>1</v>
      </c>
      <c r="N153" s="244" t="s">
        <v>44</v>
      </c>
      <c r="O153" s="92"/>
      <c r="P153" s="245">
        <f>O153*H153</f>
        <v>0</v>
      </c>
      <c r="Q153" s="245">
        <v>1.8907700000000001</v>
      </c>
      <c r="R153" s="245">
        <f>Q153*H153</f>
        <v>1.6260622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167</v>
      </c>
      <c r="AT153" s="247" t="s">
        <v>162</v>
      </c>
      <c r="AU153" s="247" t="s">
        <v>89</v>
      </c>
      <c r="AY153" s="18" t="s">
        <v>160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87</v>
      </c>
      <c r="BK153" s="248">
        <f>ROUND(I153*H153,2)</f>
        <v>0</v>
      </c>
      <c r="BL153" s="18" t="s">
        <v>167</v>
      </c>
      <c r="BM153" s="247" t="s">
        <v>1269</v>
      </c>
    </row>
    <row r="154" s="14" customFormat="1">
      <c r="A154" s="14"/>
      <c r="B154" s="260"/>
      <c r="C154" s="261"/>
      <c r="D154" s="251" t="s">
        <v>169</v>
      </c>
      <c r="E154" s="262" t="s">
        <v>1</v>
      </c>
      <c r="F154" s="263" t="s">
        <v>1270</v>
      </c>
      <c r="G154" s="261"/>
      <c r="H154" s="264">
        <v>0.85999999999999999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169</v>
      </c>
      <c r="AU154" s="270" t="s">
        <v>89</v>
      </c>
      <c r="AV154" s="14" t="s">
        <v>89</v>
      </c>
      <c r="AW154" s="14" t="s">
        <v>34</v>
      </c>
      <c r="AX154" s="14" t="s">
        <v>87</v>
      </c>
      <c r="AY154" s="270" t="s">
        <v>160</v>
      </c>
    </row>
    <row r="155" s="12" customFormat="1" ht="22.8" customHeight="1">
      <c r="A155" s="12"/>
      <c r="B155" s="220"/>
      <c r="C155" s="221"/>
      <c r="D155" s="222" t="s">
        <v>78</v>
      </c>
      <c r="E155" s="234" t="s">
        <v>184</v>
      </c>
      <c r="F155" s="234" t="s">
        <v>1271</v>
      </c>
      <c r="G155" s="221"/>
      <c r="H155" s="221"/>
      <c r="I155" s="224"/>
      <c r="J155" s="235">
        <f>BK155</f>
        <v>0</v>
      </c>
      <c r="K155" s="221"/>
      <c r="L155" s="226"/>
      <c r="M155" s="227"/>
      <c r="N155" s="228"/>
      <c r="O155" s="228"/>
      <c r="P155" s="229">
        <f>SUM(P156:P159)</f>
        <v>0</v>
      </c>
      <c r="Q155" s="228"/>
      <c r="R155" s="229">
        <f>SUM(R156:R159)</f>
        <v>2.046713</v>
      </c>
      <c r="S155" s="228"/>
      <c r="T155" s="230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87</v>
      </c>
      <c r="AT155" s="232" t="s">
        <v>78</v>
      </c>
      <c r="AU155" s="232" t="s">
        <v>87</v>
      </c>
      <c r="AY155" s="231" t="s">
        <v>160</v>
      </c>
      <c r="BK155" s="233">
        <f>SUM(BK156:BK159)</f>
        <v>0</v>
      </c>
    </row>
    <row r="156" s="2" customFormat="1" ht="16.5" customHeight="1">
      <c r="A156" s="39"/>
      <c r="B156" s="40"/>
      <c r="C156" s="236" t="s">
        <v>249</v>
      </c>
      <c r="D156" s="236" t="s">
        <v>162</v>
      </c>
      <c r="E156" s="237" t="s">
        <v>1272</v>
      </c>
      <c r="F156" s="238" t="s">
        <v>1273</v>
      </c>
      <c r="G156" s="239" t="s">
        <v>203</v>
      </c>
      <c r="H156" s="240">
        <v>2.7000000000000002</v>
      </c>
      <c r="I156" s="241"/>
      <c r="J156" s="242">
        <f>ROUND(I156*H156,2)</f>
        <v>0</v>
      </c>
      <c r="K156" s="238" t="s">
        <v>166</v>
      </c>
      <c r="L156" s="45"/>
      <c r="M156" s="243" t="s">
        <v>1</v>
      </c>
      <c r="N156" s="244" t="s">
        <v>44</v>
      </c>
      <c r="O156" s="92"/>
      <c r="P156" s="245">
        <f>O156*H156</f>
        <v>0</v>
      </c>
      <c r="Q156" s="245">
        <v>0.48089999999999999</v>
      </c>
      <c r="R156" s="245">
        <f>Q156*H156</f>
        <v>1.29843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167</v>
      </c>
      <c r="AT156" s="247" t="s">
        <v>162</v>
      </c>
      <c r="AU156" s="247" t="s">
        <v>89</v>
      </c>
      <c r="AY156" s="18" t="s">
        <v>160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87</v>
      </c>
      <c r="BK156" s="248">
        <f>ROUND(I156*H156,2)</f>
        <v>0</v>
      </c>
      <c r="BL156" s="18" t="s">
        <v>167</v>
      </c>
      <c r="BM156" s="247" t="s">
        <v>1274</v>
      </c>
    </row>
    <row r="157" s="2" customFormat="1" ht="16.5" customHeight="1">
      <c r="A157" s="39"/>
      <c r="B157" s="40"/>
      <c r="C157" s="236" t="s">
        <v>255</v>
      </c>
      <c r="D157" s="236" t="s">
        <v>162</v>
      </c>
      <c r="E157" s="237" t="s">
        <v>1275</v>
      </c>
      <c r="F157" s="238" t="s">
        <v>1276</v>
      </c>
      <c r="G157" s="239" t="s">
        <v>203</v>
      </c>
      <c r="H157" s="240">
        <v>2.7000000000000002</v>
      </c>
      <c r="I157" s="241"/>
      <c r="J157" s="242">
        <f>ROUND(I157*H157,2)</f>
        <v>0</v>
      </c>
      <c r="K157" s="238" t="s">
        <v>166</v>
      </c>
      <c r="L157" s="45"/>
      <c r="M157" s="243" t="s">
        <v>1</v>
      </c>
      <c r="N157" s="244" t="s">
        <v>44</v>
      </c>
      <c r="O157" s="92"/>
      <c r="P157" s="245">
        <f>O157*H157</f>
        <v>0</v>
      </c>
      <c r="Q157" s="245">
        <v>0.13188</v>
      </c>
      <c r="R157" s="245">
        <f>Q157*H157</f>
        <v>0.356076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167</v>
      </c>
      <c r="AT157" s="247" t="s">
        <v>162</v>
      </c>
      <c r="AU157" s="247" t="s">
        <v>89</v>
      </c>
      <c r="AY157" s="18" t="s">
        <v>160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87</v>
      </c>
      <c r="BK157" s="248">
        <f>ROUND(I157*H157,2)</f>
        <v>0</v>
      </c>
      <c r="BL157" s="18" t="s">
        <v>167</v>
      </c>
      <c r="BM157" s="247" t="s">
        <v>1277</v>
      </c>
    </row>
    <row r="158" s="2" customFormat="1" ht="16.5" customHeight="1">
      <c r="A158" s="39"/>
      <c r="B158" s="40"/>
      <c r="C158" s="236" t="s">
        <v>262</v>
      </c>
      <c r="D158" s="236" t="s">
        <v>162</v>
      </c>
      <c r="E158" s="237" t="s">
        <v>1278</v>
      </c>
      <c r="F158" s="238" t="s">
        <v>1279</v>
      </c>
      <c r="G158" s="239" t="s">
        <v>203</v>
      </c>
      <c r="H158" s="240">
        <v>2.7000000000000002</v>
      </c>
      <c r="I158" s="241"/>
      <c r="J158" s="242">
        <f>ROUND(I158*H158,2)</f>
        <v>0</v>
      </c>
      <c r="K158" s="238" t="s">
        <v>166</v>
      </c>
      <c r="L158" s="45"/>
      <c r="M158" s="243" t="s">
        <v>1</v>
      </c>
      <c r="N158" s="244" t="s">
        <v>44</v>
      </c>
      <c r="O158" s="92"/>
      <c r="P158" s="245">
        <f>O158*H158</f>
        <v>0</v>
      </c>
      <c r="Q158" s="245">
        <v>0.12966</v>
      </c>
      <c r="R158" s="245">
        <f>Q158*H158</f>
        <v>0.350082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167</v>
      </c>
      <c r="AT158" s="247" t="s">
        <v>162</v>
      </c>
      <c r="AU158" s="247" t="s">
        <v>89</v>
      </c>
      <c r="AY158" s="18" t="s">
        <v>160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87</v>
      </c>
      <c r="BK158" s="248">
        <f>ROUND(I158*H158,2)</f>
        <v>0</v>
      </c>
      <c r="BL158" s="18" t="s">
        <v>167</v>
      </c>
      <c r="BM158" s="247" t="s">
        <v>1280</v>
      </c>
    </row>
    <row r="159" s="2" customFormat="1" ht="16.5" customHeight="1">
      <c r="A159" s="39"/>
      <c r="B159" s="40"/>
      <c r="C159" s="236" t="s">
        <v>270</v>
      </c>
      <c r="D159" s="236" t="s">
        <v>162</v>
      </c>
      <c r="E159" s="237" t="s">
        <v>1281</v>
      </c>
      <c r="F159" s="238" t="s">
        <v>1282</v>
      </c>
      <c r="G159" s="239" t="s">
        <v>203</v>
      </c>
      <c r="H159" s="240">
        <v>0.5</v>
      </c>
      <c r="I159" s="241"/>
      <c r="J159" s="242">
        <f>ROUND(I159*H159,2)</f>
        <v>0</v>
      </c>
      <c r="K159" s="238" t="s">
        <v>166</v>
      </c>
      <c r="L159" s="45"/>
      <c r="M159" s="243" t="s">
        <v>1</v>
      </c>
      <c r="N159" s="244" t="s">
        <v>44</v>
      </c>
      <c r="O159" s="92"/>
      <c r="P159" s="245">
        <f>O159*H159</f>
        <v>0</v>
      </c>
      <c r="Q159" s="245">
        <v>0.084250000000000005</v>
      </c>
      <c r="R159" s="245">
        <f>Q159*H159</f>
        <v>0.042125000000000003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167</v>
      </c>
      <c r="AT159" s="247" t="s">
        <v>162</v>
      </c>
      <c r="AU159" s="247" t="s">
        <v>89</v>
      </c>
      <c r="AY159" s="18" t="s">
        <v>160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87</v>
      </c>
      <c r="BK159" s="248">
        <f>ROUND(I159*H159,2)</f>
        <v>0</v>
      </c>
      <c r="BL159" s="18" t="s">
        <v>167</v>
      </c>
      <c r="BM159" s="247" t="s">
        <v>1283</v>
      </c>
    </row>
    <row r="160" s="12" customFormat="1" ht="22.8" customHeight="1">
      <c r="A160" s="12"/>
      <c r="B160" s="220"/>
      <c r="C160" s="221"/>
      <c r="D160" s="222" t="s">
        <v>78</v>
      </c>
      <c r="E160" s="234" t="s">
        <v>207</v>
      </c>
      <c r="F160" s="234" t="s">
        <v>1284</v>
      </c>
      <c r="G160" s="221"/>
      <c r="H160" s="221"/>
      <c r="I160" s="224"/>
      <c r="J160" s="235">
        <f>BK160</f>
        <v>0</v>
      </c>
      <c r="K160" s="221"/>
      <c r="L160" s="226"/>
      <c r="M160" s="227"/>
      <c r="N160" s="228"/>
      <c r="O160" s="228"/>
      <c r="P160" s="229">
        <f>P161</f>
        <v>0</v>
      </c>
      <c r="Q160" s="228"/>
      <c r="R160" s="229">
        <f>R161</f>
        <v>0</v>
      </c>
      <c r="S160" s="228"/>
      <c r="T160" s="230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1" t="s">
        <v>87</v>
      </c>
      <c r="AT160" s="232" t="s">
        <v>78</v>
      </c>
      <c r="AU160" s="232" t="s">
        <v>87</v>
      </c>
      <c r="AY160" s="231" t="s">
        <v>160</v>
      </c>
      <c r="BK160" s="233">
        <f>BK161</f>
        <v>0</v>
      </c>
    </row>
    <row r="161" s="2" customFormat="1" ht="16.5" customHeight="1">
      <c r="A161" s="39"/>
      <c r="B161" s="40"/>
      <c r="C161" s="236" t="s">
        <v>278</v>
      </c>
      <c r="D161" s="236" t="s">
        <v>162</v>
      </c>
      <c r="E161" s="237" t="s">
        <v>1285</v>
      </c>
      <c r="F161" s="238" t="s">
        <v>1286</v>
      </c>
      <c r="G161" s="239" t="s">
        <v>363</v>
      </c>
      <c r="H161" s="240">
        <v>9</v>
      </c>
      <c r="I161" s="241"/>
      <c r="J161" s="242">
        <f>ROUND(I161*H161,2)</f>
        <v>0</v>
      </c>
      <c r="K161" s="238" t="s">
        <v>166</v>
      </c>
      <c r="L161" s="45"/>
      <c r="M161" s="243" t="s">
        <v>1</v>
      </c>
      <c r="N161" s="244" t="s">
        <v>44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167</v>
      </c>
      <c r="AT161" s="247" t="s">
        <v>162</v>
      </c>
      <c r="AU161" s="247" t="s">
        <v>89</v>
      </c>
      <c r="AY161" s="18" t="s">
        <v>160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87</v>
      </c>
      <c r="BK161" s="248">
        <f>ROUND(I161*H161,2)</f>
        <v>0</v>
      </c>
      <c r="BL161" s="18" t="s">
        <v>167</v>
      </c>
      <c r="BM161" s="247" t="s">
        <v>1287</v>
      </c>
    </row>
    <row r="162" s="12" customFormat="1" ht="22.8" customHeight="1">
      <c r="A162" s="12"/>
      <c r="B162" s="220"/>
      <c r="C162" s="221"/>
      <c r="D162" s="222" t="s">
        <v>78</v>
      </c>
      <c r="E162" s="234" t="s">
        <v>1288</v>
      </c>
      <c r="F162" s="234" t="s">
        <v>1289</v>
      </c>
      <c r="G162" s="221"/>
      <c r="H162" s="221"/>
      <c r="I162" s="224"/>
      <c r="J162" s="235">
        <f>BK162</f>
        <v>0</v>
      </c>
      <c r="K162" s="221"/>
      <c r="L162" s="226"/>
      <c r="M162" s="227"/>
      <c r="N162" s="228"/>
      <c r="O162" s="228"/>
      <c r="P162" s="229">
        <f>SUM(P163:P167)</f>
        <v>0</v>
      </c>
      <c r="Q162" s="228"/>
      <c r="R162" s="229">
        <f>SUM(R163:R167)</f>
        <v>0</v>
      </c>
      <c r="S162" s="228"/>
      <c r="T162" s="230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1" t="s">
        <v>87</v>
      </c>
      <c r="AT162" s="232" t="s">
        <v>78</v>
      </c>
      <c r="AU162" s="232" t="s">
        <v>87</v>
      </c>
      <c r="AY162" s="231" t="s">
        <v>160</v>
      </c>
      <c r="BK162" s="233">
        <f>SUM(BK163:BK167)</f>
        <v>0</v>
      </c>
    </row>
    <row r="163" s="2" customFormat="1" ht="16.5" customHeight="1">
      <c r="A163" s="39"/>
      <c r="B163" s="40"/>
      <c r="C163" s="236" t="s">
        <v>7</v>
      </c>
      <c r="D163" s="236" t="s">
        <v>162</v>
      </c>
      <c r="E163" s="237" t="s">
        <v>1290</v>
      </c>
      <c r="F163" s="238" t="s">
        <v>1291</v>
      </c>
      <c r="G163" s="239" t="s">
        <v>197</v>
      </c>
      <c r="H163" s="240">
        <v>0.76300000000000001</v>
      </c>
      <c r="I163" s="241"/>
      <c r="J163" s="242">
        <f>ROUND(I163*H163,2)</f>
        <v>0</v>
      </c>
      <c r="K163" s="238" t="s">
        <v>166</v>
      </c>
      <c r="L163" s="45"/>
      <c r="M163" s="243" t="s">
        <v>1</v>
      </c>
      <c r="N163" s="244" t="s">
        <v>44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167</v>
      </c>
      <c r="AT163" s="247" t="s">
        <v>162</v>
      </c>
      <c r="AU163" s="247" t="s">
        <v>89</v>
      </c>
      <c r="AY163" s="18" t="s">
        <v>160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87</v>
      </c>
      <c r="BK163" s="248">
        <f>ROUND(I163*H163,2)</f>
        <v>0</v>
      </c>
      <c r="BL163" s="18" t="s">
        <v>167</v>
      </c>
      <c r="BM163" s="247" t="s">
        <v>1292</v>
      </c>
    </row>
    <row r="164" s="2" customFormat="1" ht="16.5" customHeight="1">
      <c r="A164" s="39"/>
      <c r="B164" s="40"/>
      <c r="C164" s="236" t="s">
        <v>286</v>
      </c>
      <c r="D164" s="236" t="s">
        <v>162</v>
      </c>
      <c r="E164" s="237" t="s">
        <v>643</v>
      </c>
      <c r="F164" s="238" t="s">
        <v>644</v>
      </c>
      <c r="G164" s="239" t="s">
        <v>197</v>
      </c>
      <c r="H164" s="240">
        <v>0.76300000000000001</v>
      </c>
      <c r="I164" s="241"/>
      <c r="J164" s="242">
        <f>ROUND(I164*H164,2)</f>
        <v>0</v>
      </c>
      <c r="K164" s="238" t="s">
        <v>166</v>
      </c>
      <c r="L164" s="45"/>
      <c r="M164" s="243" t="s">
        <v>1</v>
      </c>
      <c r="N164" s="244" t="s">
        <v>44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167</v>
      </c>
      <c r="AT164" s="247" t="s">
        <v>162</v>
      </c>
      <c r="AU164" s="247" t="s">
        <v>89</v>
      </c>
      <c r="AY164" s="18" t="s">
        <v>160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87</v>
      </c>
      <c r="BK164" s="248">
        <f>ROUND(I164*H164,2)</f>
        <v>0</v>
      </c>
      <c r="BL164" s="18" t="s">
        <v>167</v>
      </c>
      <c r="BM164" s="247" t="s">
        <v>1293</v>
      </c>
    </row>
    <row r="165" s="2" customFormat="1" ht="16.5" customHeight="1">
      <c r="A165" s="39"/>
      <c r="B165" s="40"/>
      <c r="C165" s="236" t="s">
        <v>293</v>
      </c>
      <c r="D165" s="236" t="s">
        <v>162</v>
      </c>
      <c r="E165" s="237" t="s">
        <v>647</v>
      </c>
      <c r="F165" s="238" t="s">
        <v>1294</v>
      </c>
      <c r="G165" s="239" t="s">
        <v>197</v>
      </c>
      <c r="H165" s="240">
        <v>17.376000000000001</v>
      </c>
      <c r="I165" s="241"/>
      <c r="J165" s="242">
        <f>ROUND(I165*H165,2)</f>
        <v>0</v>
      </c>
      <c r="K165" s="238" t="s">
        <v>166</v>
      </c>
      <c r="L165" s="45"/>
      <c r="M165" s="243" t="s">
        <v>1</v>
      </c>
      <c r="N165" s="244" t="s">
        <v>44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167</v>
      </c>
      <c r="AT165" s="247" t="s">
        <v>162</v>
      </c>
      <c r="AU165" s="247" t="s">
        <v>89</v>
      </c>
      <c r="AY165" s="18" t="s">
        <v>160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87</v>
      </c>
      <c r="BK165" s="248">
        <f>ROUND(I165*H165,2)</f>
        <v>0</v>
      </c>
      <c r="BL165" s="18" t="s">
        <v>167</v>
      </c>
      <c r="BM165" s="247" t="s">
        <v>1295</v>
      </c>
    </row>
    <row r="166" s="14" customFormat="1">
      <c r="A166" s="14"/>
      <c r="B166" s="260"/>
      <c r="C166" s="261"/>
      <c r="D166" s="251" t="s">
        <v>169</v>
      </c>
      <c r="E166" s="262" t="s">
        <v>1</v>
      </c>
      <c r="F166" s="263" t="s">
        <v>1296</v>
      </c>
      <c r="G166" s="261"/>
      <c r="H166" s="264">
        <v>17.376000000000001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0" t="s">
        <v>169</v>
      </c>
      <c r="AU166" s="270" t="s">
        <v>89</v>
      </c>
      <c r="AV166" s="14" t="s">
        <v>89</v>
      </c>
      <c r="AW166" s="14" t="s">
        <v>34</v>
      </c>
      <c r="AX166" s="14" t="s">
        <v>87</v>
      </c>
      <c r="AY166" s="270" t="s">
        <v>160</v>
      </c>
    </row>
    <row r="167" s="2" customFormat="1" ht="16.5" customHeight="1">
      <c r="A167" s="39"/>
      <c r="B167" s="40"/>
      <c r="C167" s="236" t="s">
        <v>303</v>
      </c>
      <c r="D167" s="236" t="s">
        <v>162</v>
      </c>
      <c r="E167" s="237" t="s">
        <v>652</v>
      </c>
      <c r="F167" s="238" t="s">
        <v>1297</v>
      </c>
      <c r="G167" s="239" t="s">
        <v>197</v>
      </c>
      <c r="H167" s="240">
        <v>0.72399999999999998</v>
      </c>
      <c r="I167" s="241"/>
      <c r="J167" s="242">
        <f>ROUND(I167*H167,2)</f>
        <v>0</v>
      </c>
      <c r="K167" s="238" t="s">
        <v>166</v>
      </c>
      <c r="L167" s="45"/>
      <c r="M167" s="243" t="s">
        <v>1</v>
      </c>
      <c r="N167" s="244" t="s">
        <v>44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167</v>
      </c>
      <c r="AT167" s="247" t="s">
        <v>162</v>
      </c>
      <c r="AU167" s="247" t="s">
        <v>89</v>
      </c>
      <c r="AY167" s="18" t="s">
        <v>160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87</v>
      </c>
      <c r="BK167" s="248">
        <f>ROUND(I167*H167,2)</f>
        <v>0</v>
      </c>
      <c r="BL167" s="18" t="s">
        <v>167</v>
      </c>
      <c r="BM167" s="247" t="s">
        <v>1298</v>
      </c>
    </row>
    <row r="168" s="12" customFormat="1" ht="22.8" customHeight="1">
      <c r="A168" s="12"/>
      <c r="B168" s="220"/>
      <c r="C168" s="221"/>
      <c r="D168" s="222" t="s">
        <v>78</v>
      </c>
      <c r="E168" s="234" t="s">
        <v>1299</v>
      </c>
      <c r="F168" s="234" t="s">
        <v>1300</v>
      </c>
      <c r="G168" s="221"/>
      <c r="H168" s="221"/>
      <c r="I168" s="224"/>
      <c r="J168" s="235">
        <f>BK168</f>
        <v>0</v>
      </c>
      <c r="K168" s="221"/>
      <c r="L168" s="226"/>
      <c r="M168" s="227"/>
      <c r="N168" s="228"/>
      <c r="O168" s="228"/>
      <c r="P168" s="229">
        <f>P169</f>
        <v>0</v>
      </c>
      <c r="Q168" s="228"/>
      <c r="R168" s="229">
        <f>R169</f>
        <v>0</v>
      </c>
      <c r="S168" s="228"/>
      <c r="T168" s="230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1" t="s">
        <v>87</v>
      </c>
      <c r="AT168" s="232" t="s">
        <v>78</v>
      </c>
      <c r="AU168" s="232" t="s">
        <v>87</v>
      </c>
      <c r="AY168" s="231" t="s">
        <v>160</v>
      </c>
      <c r="BK168" s="233">
        <f>BK169</f>
        <v>0</v>
      </c>
    </row>
    <row r="169" s="2" customFormat="1" ht="16.5" customHeight="1">
      <c r="A169" s="39"/>
      <c r="B169" s="40"/>
      <c r="C169" s="236" t="s">
        <v>314</v>
      </c>
      <c r="D169" s="236" t="s">
        <v>162</v>
      </c>
      <c r="E169" s="237" t="s">
        <v>1301</v>
      </c>
      <c r="F169" s="238" t="s">
        <v>1302</v>
      </c>
      <c r="G169" s="239" t="s">
        <v>197</v>
      </c>
      <c r="H169" s="240">
        <v>6.0570000000000004</v>
      </c>
      <c r="I169" s="241"/>
      <c r="J169" s="242">
        <f>ROUND(I169*H169,2)</f>
        <v>0</v>
      </c>
      <c r="K169" s="238" t="s">
        <v>166</v>
      </c>
      <c r="L169" s="45"/>
      <c r="M169" s="243" t="s">
        <v>1</v>
      </c>
      <c r="N169" s="244" t="s">
        <v>44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167</v>
      </c>
      <c r="AT169" s="247" t="s">
        <v>162</v>
      </c>
      <c r="AU169" s="247" t="s">
        <v>89</v>
      </c>
      <c r="AY169" s="18" t="s">
        <v>160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87</v>
      </c>
      <c r="BK169" s="248">
        <f>ROUND(I169*H169,2)</f>
        <v>0</v>
      </c>
      <c r="BL169" s="18" t="s">
        <v>167</v>
      </c>
      <c r="BM169" s="247" t="s">
        <v>1303</v>
      </c>
    </row>
    <row r="170" s="12" customFormat="1" ht="25.92" customHeight="1">
      <c r="A170" s="12"/>
      <c r="B170" s="220"/>
      <c r="C170" s="221"/>
      <c r="D170" s="222" t="s">
        <v>78</v>
      </c>
      <c r="E170" s="223" t="s">
        <v>655</v>
      </c>
      <c r="F170" s="223" t="s">
        <v>656</v>
      </c>
      <c r="G170" s="221"/>
      <c r="H170" s="221"/>
      <c r="I170" s="224"/>
      <c r="J170" s="225">
        <f>BK170</f>
        <v>0</v>
      </c>
      <c r="K170" s="221"/>
      <c r="L170" s="226"/>
      <c r="M170" s="227"/>
      <c r="N170" s="228"/>
      <c r="O170" s="228"/>
      <c r="P170" s="229">
        <f>P171</f>
        <v>0</v>
      </c>
      <c r="Q170" s="228"/>
      <c r="R170" s="229">
        <f>R171</f>
        <v>0.046960000000000002</v>
      </c>
      <c r="S170" s="228"/>
      <c r="T170" s="230">
        <f>T171</f>
        <v>0.039429999999999993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1" t="s">
        <v>89</v>
      </c>
      <c r="AT170" s="232" t="s">
        <v>78</v>
      </c>
      <c r="AU170" s="232" t="s">
        <v>79</v>
      </c>
      <c r="AY170" s="231" t="s">
        <v>160</v>
      </c>
      <c r="BK170" s="233">
        <f>BK171</f>
        <v>0</v>
      </c>
    </row>
    <row r="171" s="12" customFormat="1" ht="22.8" customHeight="1">
      <c r="A171" s="12"/>
      <c r="B171" s="220"/>
      <c r="C171" s="221"/>
      <c r="D171" s="222" t="s">
        <v>78</v>
      </c>
      <c r="E171" s="234" t="s">
        <v>1304</v>
      </c>
      <c r="F171" s="234" t="s">
        <v>1305</v>
      </c>
      <c r="G171" s="221"/>
      <c r="H171" s="221"/>
      <c r="I171" s="224"/>
      <c r="J171" s="235">
        <f>BK171</f>
        <v>0</v>
      </c>
      <c r="K171" s="221"/>
      <c r="L171" s="226"/>
      <c r="M171" s="227"/>
      <c r="N171" s="228"/>
      <c r="O171" s="228"/>
      <c r="P171" s="229">
        <f>SUM(P172:P181)</f>
        <v>0</v>
      </c>
      <c r="Q171" s="228"/>
      <c r="R171" s="229">
        <f>SUM(R172:R181)</f>
        <v>0.046960000000000002</v>
      </c>
      <c r="S171" s="228"/>
      <c r="T171" s="230">
        <f>SUM(T172:T181)</f>
        <v>0.039429999999999993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1" t="s">
        <v>89</v>
      </c>
      <c r="AT171" s="232" t="s">
        <v>78</v>
      </c>
      <c r="AU171" s="232" t="s">
        <v>87</v>
      </c>
      <c r="AY171" s="231" t="s">
        <v>160</v>
      </c>
      <c r="BK171" s="233">
        <f>SUM(BK172:BK181)</f>
        <v>0</v>
      </c>
    </row>
    <row r="172" s="2" customFormat="1" ht="16.5" customHeight="1">
      <c r="A172" s="39"/>
      <c r="B172" s="40"/>
      <c r="C172" s="236" t="s">
        <v>318</v>
      </c>
      <c r="D172" s="236" t="s">
        <v>162</v>
      </c>
      <c r="E172" s="237" t="s">
        <v>1306</v>
      </c>
      <c r="F172" s="238" t="s">
        <v>1307</v>
      </c>
      <c r="G172" s="239" t="s">
        <v>363</v>
      </c>
      <c r="H172" s="240">
        <v>1.5</v>
      </c>
      <c r="I172" s="241"/>
      <c r="J172" s="242">
        <f>ROUND(I172*H172,2)</f>
        <v>0</v>
      </c>
      <c r="K172" s="238" t="s">
        <v>166</v>
      </c>
      <c r="L172" s="45"/>
      <c r="M172" s="243" t="s">
        <v>1</v>
      </c>
      <c r="N172" s="244" t="s">
        <v>44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0.014919999999999999</v>
      </c>
      <c r="T172" s="246">
        <f>S172*H172</f>
        <v>0.022379999999999997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249</v>
      </c>
      <c r="AT172" s="247" t="s">
        <v>162</v>
      </c>
      <c r="AU172" s="247" t="s">
        <v>89</v>
      </c>
      <c r="AY172" s="18" t="s">
        <v>160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87</v>
      </c>
      <c r="BK172" s="248">
        <f>ROUND(I172*H172,2)</f>
        <v>0</v>
      </c>
      <c r="BL172" s="18" t="s">
        <v>249</v>
      </c>
      <c r="BM172" s="247" t="s">
        <v>1308</v>
      </c>
    </row>
    <row r="173" s="2" customFormat="1" ht="16.5" customHeight="1">
      <c r="A173" s="39"/>
      <c r="B173" s="40"/>
      <c r="C173" s="236" t="s">
        <v>322</v>
      </c>
      <c r="D173" s="236" t="s">
        <v>162</v>
      </c>
      <c r="E173" s="237" t="s">
        <v>1309</v>
      </c>
      <c r="F173" s="238" t="s">
        <v>1310</v>
      </c>
      <c r="G173" s="239" t="s">
        <v>563</v>
      </c>
      <c r="H173" s="240">
        <v>1</v>
      </c>
      <c r="I173" s="241"/>
      <c r="J173" s="242">
        <f>ROUND(I173*H173,2)</f>
        <v>0</v>
      </c>
      <c r="K173" s="238" t="s">
        <v>166</v>
      </c>
      <c r="L173" s="45"/>
      <c r="M173" s="243" t="s">
        <v>1</v>
      </c>
      <c r="N173" s="244" t="s">
        <v>44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0.017049999999999999</v>
      </c>
      <c r="T173" s="246">
        <f>S173*H173</f>
        <v>0.017049999999999999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249</v>
      </c>
      <c r="AT173" s="247" t="s">
        <v>162</v>
      </c>
      <c r="AU173" s="247" t="s">
        <v>89</v>
      </c>
      <c r="AY173" s="18" t="s">
        <v>160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87</v>
      </c>
      <c r="BK173" s="248">
        <f>ROUND(I173*H173,2)</f>
        <v>0</v>
      </c>
      <c r="BL173" s="18" t="s">
        <v>249</v>
      </c>
      <c r="BM173" s="247" t="s">
        <v>1311</v>
      </c>
    </row>
    <row r="174" s="2" customFormat="1" ht="16.5" customHeight="1">
      <c r="A174" s="39"/>
      <c r="B174" s="40"/>
      <c r="C174" s="236" t="s">
        <v>326</v>
      </c>
      <c r="D174" s="236" t="s">
        <v>162</v>
      </c>
      <c r="E174" s="237" t="s">
        <v>1312</v>
      </c>
      <c r="F174" s="238" t="s">
        <v>1313</v>
      </c>
      <c r="G174" s="239" t="s">
        <v>563</v>
      </c>
      <c r="H174" s="240">
        <v>1</v>
      </c>
      <c r="I174" s="241"/>
      <c r="J174" s="242">
        <f>ROUND(I174*H174,2)</f>
        <v>0</v>
      </c>
      <c r="K174" s="238" t="s">
        <v>1</v>
      </c>
      <c r="L174" s="45"/>
      <c r="M174" s="243" t="s">
        <v>1</v>
      </c>
      <c r="N174" s="244" t="s">
        <v>44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249</v>
      </c>
      <c r="AT174" s="247" t="s">
        <v>162</v>
      </c>
      <c r="AU174" s="247" t="s">
        <v>89</v>
      </c>
      <c r="AY174" s="18" t="s">
        <v>160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87</v>
      </c>
      <c r="BK174" s="248">
        <f>ROUND(I174*H174,2)</f>
        <v>0</v>
      </c>
      <c r="BL174" s="18" t="s">
        <v>249</v>
      </c>
      <c r="BM174" s="247" t="s">
        <v>1314</v>
      </c>
    </row>
    <row r="175" s="2" customFormat="1" ht="16.5" customHeight="1">
      <c r="A175" s="39"/>
      <c r="B175" s="40"/>
      <c r="C175" s="236" t="s">
        <v>332</v>
      </c>
      <c r="D175" s="236" t="s">
        <v>162</v>
      </c>
      <c r="E175" s="237" t="s">
        <v>1315</v>
      </c>
      <c r="F175" s="238" t="s">
        <v>1316</v>
      </c>
      <c r="G175" s="239" t="s">
        <v>563</v>
      </c>
      <c r="H175" s="240">
        <v>1</v>
      </c>
      <c r="I175" s="241"/>
      <c r="J175" s="242">
        <f>ROUND(I175*H175,2)</f>
        <v>0</v>
      </c>
      <c r="K175" s="238" t="s">
        <v>1</v>
      </c>
      <c r="L175" s="45"/>
      <c r="M175" s="243" t="s">
        <v>1</v>
      </c>
      <c r="N175" s="244" t="s">
        <v>44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249</v>
      </c>
      <c r="AT175" s="247" t="s">
        <v>162</v>
      </c>
      <c r="AU175" s="247" t="s">
        <v>89</v>
      </c>
      <c r="AY175" s="18" t="s">
        <v>160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87</v>
      </c>
      <c r="BK175" s="248">
        <f>ROUND(I175*H175,2)</f>
        <v>0</v>
      </c>
      <c r="BL175" s="18" t="s">
        <v>249</v>
      </c>
      <c r="BM175" s="247" t="s">
        <v>1317</v>
      </c>
    </row>
    <row r="176" s="2" customFormat="1" ht="16.5" customHeight="1">
      <c r="A176" s="39"/>
      <c r="B176" s="40"/>
      <c r="C176" s="236" t="s">
        <v>341</v>
      </c>
      <c r="D176" s="236" t="s">
        <v>162</v>
      </c>
      <c r="E176" s="237" t="s">
        <v>1318</v>
      </c>
      <c r="F176" s="238" t="s">
        <v>1319</v>
      </c>
      <c r="G176" s="239" t="s">
        <v>363</v>
      </c>
      <c r="H176" s="240">
        <v>1.5</v>
      </c>
      <c r="I176" s="241"/>
      <c r="J176" s="242">
        <f>ROUND(I176*H176,2)</f>
        <v>0</v>
      </c>
      <c r="K176" s="238" t="s">
        <v>166</v>
      </c>
      <c r="L176" s="45"/>
      <c r="M176" s="243" t="s">
        <v>1</v>
      </c>
      <c r="N176" s="244" t="s">
        <v>44</v>
      </c>
      <c r="O176" s="92"/>
      <c r="P176" s="245">
        <f>O176*H176</f>
        <v>0</v>
      </c>
      <c r="Q176" s="245">
        <v>0.0013799999999999999</v>
      </c>
      <c r="R176" s="245">
        <f>Q176*H176</f>
        <v>0.0020699999999999998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249</v>
      </c>
      <c r="AT176" s="247" t="s">
        <v>162</v>
      </c>
      <c r="AU176" s="247" t="s">
        <v>89</v>
      </c>
      <c r="AY176" s="18" t="s">
        <v>160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87</v>
      </c>
      <c r="BK176" s="248">
        <f>ROUND(I176*H176,2)</f>
        <v>0</v>
      </c>
      <c r="BL176" s="18" t="s">
        <v>249</v>
      </c>
      <c r="BM176" s="247" t="s">
        <v>1320</v>
      </c>
    </row>
    <row r="177" s="2" customFormat="1" ht="16.5" customHeight="1">
      <c r="A177" s="39"/>
      <c r="B177" s="40"/>
      <c r="C177" s="236" t="s">
        <v>345</v>
      </c>
      <c r="D177" s="236" t="s">
        <v>162</v>
      </c>
      <c r="E177" s="237" t="s">
        <v>1321</v>
      </c>
      <c r="F177" s="238" t="s">
        <v>1322</v>
      </c>
      <c r="G177" s="239" t="s">
        <v>363</v>
      </c>
      <c r="H177" s="240">
        <v>14.5</v>
      </c>
      <c r="I177" s="241"/>
      <c r="J177" s="242">
        <f>ROUND(I177*H177,2)</f>
        <v>0</v>
      </c>
      <c r="K177" s="238" t="s">
        <v>166</v>
      </c>
      <c r="L177" s="45"/>
      <c r="M177" s="243" t="s">
        <v>1</v>
      </c>
      <c r="N177" s="244" t="s">
        <v>44</v>
      </c>
      <c r="O177" s="92"/>
      <c r="P177" s="245">
        <f>O177*H177</f>
        <v>0</v>
      </c>
      <c r="Q177" s="245">
        <v>0.0030200000000000001</v>
      </c>
      <c r="R177" s="245">
        <f>Q177*H177</f>
        <v>0.043790000000000003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249</v>
      </c>
      <c r="AT177" s="247" t="s">
        <v>162</v>
      </c>
      <c r="AU177" s="247" t="s">
        <v>89</v>
      </c>
      <c r="AY177" s="18" t="s">
        <v>160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87</v>
      </c>
      <c r="BK177" s="248">
        <f>ROUND(I177*H177,2)</f>
        <v>0</v>
      </c>
      <c r="BL177" s="18" t="s">
        <v>249</v>
      </c>
      <c r="BM177" s="247" t="s">
        <v>1323</v>
      </c>
    </row>
    <row r="178" s="2" customFormat="1" ht="16.5" customHeight="1">
      <c r="A178" s="39"/>
      <c r="B178" s="40"/>
      <c r="C178" s="236" t="s">
        <v>360</v>
      </c>
      <c r="D178" s="236" t="s">
        <v>162</v>
      </c>
      <c r="E178" s="237" t="s">
        <v>1324</v>
      </c>
      <c r="F178" s="238" t="s">
        <v>1325</v>
      </c>
      <c r="G178" s="239" t="s">
        <v>563</v>
      </c>
      <c r="H178" s="240">
        <v>1</v>
      </c>
      <c r="I178" s="241"/>
      <c r="J178" s="242">
        <f>ROUND(I178*H178,2)</f>
        <v>0</v>
      </c>
      <c r="K178" s="238" t="s">
        <v>166</v>
      </c>
      <c r="L178" s="45"/>
      <c r="M178" s="243" t="s">
        <v>1</v>
      </c>
      <c r="N178" s="244" t="s">
        <v>44</v>
      </c>
      <c r="O178" s="92"/>
      <c r="P178" s="245">
        <f>O178*H178</f>
        <v>0</v>
      </c>
      <c r="Q178" s="245">
        <v>0.0011000000000000001</v>
      </c>
      <c r="R178" s="245">
        <f>Q178*H178</f>
        <v>0.0011000000000000001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249</v>
      </c>
      <c r="AT178" s="247" t="s">
        <v>162</v>
      </c>
      <c r="AU178" s="247" t="s">
        <v>89</v>
      </c>
      <c r="AY178" s="18" t="s">
        <v>160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87</v>
      </c>
      <c r="BK178" s="248">
        <f>ROUND(I178*H178,2)</f>
        <v>0</v>
      </c>
      <c r="BL178" s="18" t="s">
        <v>249</v>
      </c>
      <c r="BM178" s="247" t="s">
        <v>1326</v>
      </c>
    </row>
    <row r="179" s="2" customFormat="1" ht="16.5" customHeight="1">
      <c r="A179" s="39"/>
      <c r="B179" s="40"/>
      <c r="C179" s="236" t="s">
        <v>366</v>
      </c>
      <c r="D179" s="236" t="s">
        <v>162</v>
      </c>
      <c r="E179" s="237" t="s">
        <v>1327</v>
      </c>
      <c r="F179" s="238" t="s">
        <v>1328</v>
      </c>
      <c r="G179" s="239" t="s">
        <v>363</v>
      </c>
      <c r="H179" s="240">
        <v>1.5</v>
      </c>
      <c r="I179" s="241"/>
      <c r="J179" s="242">
        <f>ROUND(I179*H179,2)</f>
        <v>0</v>
      </c>
      <c r="K179" s="238" t="s">
        <v>166</v>
      </c>
      <c r="L179" s="45"/>
      <c r="M179" s="243" t="s">
        <v>1</v>
      </c>
      <c r="N179" s="244" t="s">
        <v>44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249</v>
      </c>
      <c r="AT179" s="247" t="s">
        <v>162</v>
      </c>
      <c r="AU179" s="247" t="s">
        <v>89</v>
      </c>
      <c r="AY179" s="18" t="s">
        <v>160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87</v>
      </c>
      <c r="BK179" s="248">
        <f>ROUND(I179*H179,2)</f>
        <v>0</v>
      </c>
      <c r="BL179" s="18" t="s">
        <v>249</v>
      </c>
      <c r="BM179" s="247" t="s">
        <v>1329</v>
      </c>
    </row>
    <row r="180" s="2" customFormat="1" ht="16.5" customHeight="1">
      <c r="A180" s="39"/>
      <c r="B180" s="40"/>
      <c r="C180" s="236" t="s">
        <v>373</v>
      </c>
      <c r="D180" s="236" t="s">
        <v>162</v>
      </c>
      <c r="E180" s="237" t="s">
        <v>1330</v>
      </c>
      <c r="F180" s="238" t="s">
        <v>1331</v>
      </c>
      <c r="G180" s="239" t="s">
        <v>363</v>
      </c>
      <c r="H180" s="240">
        <v>14.5</v>
      </c>
      <c r="I180" s="241"/>
      <c r="J180" s="242">
        <f>ROUND(I180*H180,2)</f>
        <v>0</v>
      </c>
      <c r="K180" s="238" t="s">
        <v>166</v>
      </c>
      <c r="L180" s="45"/>
      <c r="M180" s="243" t="s">
        <v>1</v>
      </c>
      <c r="N180" s="244" t="s">
        <v>44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249</v>
      </c>
      <c r="AT180" s="247" t="s">
        <v>162</v>
      </c>
      <c r="AU180" s="247" t="s">
        <v>89</v>
      </c>
      <c r="AY180" s="18" t="s">
        <v>160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87</v>
      </c>
      <c r="BK180" s="248">
        <f>ROUND(I180*H180,2)</f>
        <v>0</v>
      </c>
      <c r="BL180" s="18" t="s">
        <v>249</v>
      </c>
      <c r="BM180" s="247" t="s">
        <v>1332</v>
      </c>
    </row>
    <row r="181" s="2" customFormat="1" ht="16.5" customHeight="1">
      <c r="A181" s="39"/>
      <c r="B181" s="40"/>
      <c r="C181" s="236" t="s">
        <v>379</v>
      </c>
      <c r="D181" s="236" t="s">
        <v>162</v>
      </c>
      <c r="E181" s="237" t="s">
        <v>1333</v>
      </c>
      <c r="F181" s="238" t="s">
        <v>1334</v>
      </c>
      <c r="G181" s="239" t="s">
        <v>1335</v>
      </c>
      <c r="H181" s="308"/>
      <c r="I181" s="241"/>
      <c r="J181" s="242">
        <f>ROUND(I181*H181,2)</f>
        <v>0</v>
      </c>
      <c r="K181" s="238" t="s">
        <v>166</v>
      </c>
      <c r="L181" s="45"/>
      <c r="M181" s="303" t="s">
        <v>1</v>
      </c>
      <c r="N181" s="304" t="s">
        <v>44</v>
      </c>
      <c r="O181" s="305"/>
      <c r="P181" s="306">
        <f>O181*H181</f>
        <v>0</v>
      </c>
      <c r="Q181" s="306">
        <v>0</v>
      </c>
      <c r="R181" s="306">
        <f>Q181*H181</f>
        <v>0</v>
      </c>
      <c r="S181" s="306">
        <v>0</v>
      </c>
      <c r="T181" s="30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249</v>
      </c>
      <c r="AT181" s="247" t="s">
        <v>162</v>
      </c>
      <c r="AU181" s="247" t="s">
        <v>89</v>
      </c>
      <c r="AY181" s="18" t="s">
        <v>160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87</v>
      </c>
      <c r="BK181" s="248">
        <f>ROUND(I181*H181,2)</f>
        <v>0</v>
      </c>
      <c r="BL181" s="18" t="s">
        <v>249</v>
      </c>
      <c r="BM181" s="247" t="s">
        <v>1336</v>
      </c>
    </row>
    <row r="182" s="2" customFormat="1" ht="6.96" customHeight="1">
      <c r="A182" s="39"/>
      <c r="B182" s="67"/>
      <c r="C182" s="68"/>
      <c r="D182" s="68"/>
      <c r="E182" s="68"/>
      <c r="F182" s="68"/>
      <c r="G182" s="68"/>
      <c r="H182" s="68"/>
      <c r="I182" s="184"/>
      <c r="J182" s="68"/>
      <c r="K182" s="68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JdO3+Zor34aT4cWvst8W4dE2IwK72Jdw3uC2oEkGv41WZyB49J0NX6TqD0Biow+amw9y+aWVWgaVHKaGmW0JsA==" hashValue="jRr42tS2u0ifNdfiAQw7yziT80ZpMBBv/2iEdxQlArIquQIeB8yJ4yYfzq1I8Kiudfy+OEKe8UK5VoC4y74/ZQ==" algorithmName="SHA-512" password="CC35"/>
  <autoFilter ref="C124:K18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110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ZŠ Masarykova, Ostrov - 2. etapa, rekonstr.učebny řemeslných oborů ve vazbě na zajištění bezbariérovosti školy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1337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4. 12. 2019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ROUND((SUM(BE123:BE162)),  2)</f>
        <v>0</v>
      </c>
      <c r="G33" s="39"/>
      <c r="H33" s="39"/>
      <c r="I33" s="163">
        <v>0.20999999999999999</v>
      </c>
      <c r="J33" s="162">
        <f>ROUND(((SUM(BE123:BE162))*I33),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ROUND((SUM(BF123:BF162)),  2)</f>
        <v>0</v>
      </c>
      <c r="G34" s="39"/>
      <c r="H34" s="39"/>
      <c r="I34" s="163">
        <v>0.14999999999999999</v>
      </c>
      <c r="J34" s="162">
        <f>ROUND(((SUM(BF123:BF162))*I34),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ROUND((SUM(BG123:BG162)),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ROUND((SUM(BH123:BH162)),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ROUND((SUM(BI123:BI162)),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ZŠ Masarykova, Ostrov - 2. etapa, rekonstr.učebny řemeslných oborů ve vazbě na zajištění bezbariérovosti školy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C2 - ZTI - Dílny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4. 12. 2019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8.2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114</v>
      </c>
      <c r="D94" s="190"/>
      <c r="E94" s="190"/>
      <c r="F94" s="190"/>
      <c r="G94" s="190"/>
      <c r="H94" s="190"/>
      <c r="I94" s="191"/>
      <c r="J94" s="192" t="s">
        <v>115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116</v>
      </c>
      <c r="D96" s="41"/>
      <c r="E96" s="41"/>
      <c r="F96" s="41"/>
      <c r="G96" s="41"/>
      <c r="H96" s="41"/>
      <c r="I96" s="145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94"/>
      <c r="C97" s="195"/>
      <c r="D97" s="196" t="s">
        <v>118</v>
      </c>
      <c r="E97" s="197"/>
      <c r="F97" s="197"/>
      <c r="G97" s="197"/>
      <c r="H97" s="197"/>
      <c r="I97" s="198"/>
      <c r="J97" s="199">
        <f>J124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1221</v>
      </c>
      <c r="E98" s="204"/>
      <c r="F98" s="204"/>
      <c r="G98" s="204"/>
      <c r="H98" s="204"/>
      <c r="I98" s="205"/>
      <c r="J98" s="206">
        <f>J125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1222</v>
      </c>
      <c r="E99" s="204"/>
      <c r="F99" s="204"/>
      <c r="G99" s="204"/>
      <c r="H99" s="204"/>
      <c r="I99" s="205"/>
      <c r="J99" s="206">
        <f>J127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4"/>
      <c r="C100" s="195"/>
      <c r="D100" s="196" t="s">
        <v>129</v>
      </c>
      <c r="E100" s="197"/>
      <c r="F100" s="197"/>
      <c r="G100" s="197"/>
      <c r="H100" s="197"/>
      <c r="I100" s="198"/>
      <c r="J100" s="199">
        <f>J134</f>
        <v>0</v>
      </c>
      <c r="K100" s="195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1"/>
      <c r="C101" s="202"/>
      <c r="D101" s="203" t="s">
        <v>1224</v>
      </c>
      <c r="E101" s="204"/>
      <c r="F101" s="204"/>
      <c r="G101" s="204"/>
      <c r="H101" s="204"/>
      <c r="I101" s="205"/>
      <c r="J101" s="206">
        <f>J135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1338</v>
      </c>
      <c r="E102" s="204"/>
      <c r="F102" s="204"/>
      <c r="G102" s="204"/>
      <c r="H102" s="204"/>
      <c r="I102" s="205"/>
      <c r="J102" s="206">
        <f>J144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1339</v>
      </c>
      <c r="E103" s="204"/>
      <c r="F103" s="204"/>
      <c r="G103" s="204"/>
      <c r="H103" s="204"/>
      <c r="I103" s="205"/>
      <c r="J103" s="206">
        <f>J152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4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7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145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8" t="str">
        <f>E7</f>
        <v>ZŠ Masarykova, Ostrov - 2. etapa, rekonstr.učebny řemeslných oborů ve vazbě na zajištění bezbariérovosti školy</v>
      </c>
      <c r="F113" s="33"/>
      <c r="G113" s="33"/>
      <c r="H113" s="33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111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C2 - ZTI - Dílny</v>
      </c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F12</f>
        <v>Ostrov</v>
      </c>
      <c r="G117" s="41"/>
      <c r="H117" s="41"/>
      <c r="I117" s="148" t="s">
        <v>24</v>
      </c>
      <c r="J117" s="80" t="str">
        <f>IF(J12="","",J12)</f>
        <v>4. 12. 2019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58.2" customHeight="1">
      <c r="A119" s="39"/>
      <c r="B119" s="40"/>
      <c r="C119" s="33" t="s">
        <v>26</v>
      </c>
      <c r="D119" s="41"/>
      <c r="E119" s="41"/>
      <c r="F119" s="28" t="str">
        <f>E15</f>
        <v>Město Ostrov</v>
      </c>
      <c r="G119" s="41"/>
      <c r="H119" s="41"/>
      <c r="I119" s="148" t="s">
        <v>32</v>
      </c>
      <c r="J119" s="37" t="str">
        <f>E21</f>
        <v>BPO spol. s r.o.,Lidická 1239,36317 OSTROV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148" t="s">
        <v>35</v>
      </c>
      <c r="J120" s="37" t="str">
        <f>E24</f>
        <v>Tomanová Ing.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8"/>
      <c r="B122" s="209"/>
      <c r="C122" s="210" t="s">
        <v>146</v>
      </c>
      <c r="D122" s="211" t="s">
        <v>64</v>
      </c>
      <c r="E122" s="211" t="s">
        <v>60</v>
      </c>
      <c r="F122" s="211" t="s">
        <v>61</v>
      </c>
      <c r="G122" s="211" t="s">
        <v>147</v>
      </c>
      <c r="H122" s="211" t="s">
        <v>148</v>
      </c>
      <c r="I122" s="212" t="s">
        <v>149</v>
      </c>
      <c r="J122" s="211" t="s">
        <v>115</v>
      </c>
      <c r="K122" s="213" t="s">
        <v>150</v>
      </c>
      <c r="L122" s="214"/>
      <c r="M122" s="101" t="s">
        <v>1</v>
      </c>
      <c r="N122" s="102" t="s">
        <v>43</v>
      </c>
      <c r="O122" s="102" t="s">
        <v>151</v>
      </c>
      <c r="P122" s="102" t="s">
        <v>152</v>
      </c>
      <c r="Q122" s="102" t="s">
        <v>153</v>
      </c>
      <c r="R122" s="102" t="s">
        <v>154</v>
      </c>
      <c r="S122" s="102" t="s">
        <v>155</v>
      </c>
      <c r="T122" s="103" t="s">
        <v>156</v>
      </c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</row>
    <row r="123" s="2" customFormat="1" ht="22.8" customHeight="1">
      <c r="A123" s="39"/>
      <c r="B123" s="40"/>
      <c r="C123" s="108" t="s">
        <v>157</v>
      </c>
      <c r="D123" s="41"/>
      <c r="E123" s="41"/>
      <c r="F123" s="41"/>
      <c r="G123" s="41"/>
      <c r="H123" s="41"/>
      <c r="I123" s="145"/>
      <c r="J123" s="215">
        <f>BK123</f>
        <v>0</v>
      </c>
      <c r="K123" s="41"/>
      <c r="L123" s="45"/>
      <c r="M123" s="104"/>
      <c r="N123" s="216"/>
      <c r="O123" s="105"/>
      <c r="P123" s="217">
        <f>P124+P134</f>
        <v>0</v>
      </c>
      <c r="Q123" s="105"/>
      <c r="R123" s="217">
        <f>R124+R134</f>
        <v>0.060204000000000008</v>
      </c>
      <c r="S123" s="105"/>
      <c r="T123" s="218">
        <f>T124+T134</f>
        <v>0.052322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78</v>
      </c>
      <c r="AU123" s="18" t="s">
        <v>117</v>
      </c>
      <c r="BK123" s="219">
        <f>BK124+BK134</f>
        <v>0</v>
      </c>
    </row>
    <row r="124" s="12" customFormat="1" ht="25.92" customHeight="1">
      <c r="A124" s="12"/>
      <c r="B124" s="220"/>
      <c r="C124" s="221"/>
      <c r="D124" s="222" t="s">
        <v>78</v>
      </c>
      <c r="E124" s="223" t="s">
        <v>158</v>
      </c>
      <c r="F124" s="223" t="s">
        <v>159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P125+P127</f>
        <v>0</v>
      </c>
      <c r="Q124" s="228"/>
      <c r="R124" s="229">
        <f>R125+R127</f>
        <v>0</v>
      </c>
      <c r="S124" s="228"/>
      <c r="T124" s="230">
        <f>T125+T127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87</v>
      </c>
      <c r="AT124" s="232" t="s">
        <v>78</v>
      </c>
      <c r="AU124" s="232" t="s">
        <v>79</v>
      </c>
      <c r="AY124" s="231" t="s">
        <v>160</v>
      </c>
      <c r="BK124" s="233">
        <f>BK125+BK127</f>
        <v>0</v>
      </c>
    </row>
    <row r="125" s="12" customFormat="1" ht="22.8" customHeight="1">
      <c r="A125" s="12"/>
      <c r="B125" s="220"/>
      <c r="C125" s="221"/>
      <c r="D125" s="222" t="s">
        <v>78</v>
      </c>
      <c r="E125" s="234" t="s">
        <v>207</v>
      </c>
      <c r="F125" s="234" t="s">
        <v>1284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P126</f>
        <v>0</v>
      </c>
      <c r="Q125" s="228"/>
      <c r="R125" s="229">
        <f>R126</f>
        <v>0</v>
      </c>
      <c r="S125" s="228"/>
      <c r="T125" s="23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87</v>
      </c>
      <c r="AT125" s="232" t="s">
        <v>78</v>
      </c>
      <c r="AU125" s="232" t="s">
        <v>87</v>
      </c>
      <c r="AY125" s="231" t="s">
        <v>160</v>
      </c>
      <c r="BK125" s="233">
        <f>BK126</f>
        <v>0</v>
      </c>
    </row>
    <row r="126" s="2" customFormat="1" ht="16.5" customHeight="1">
      <c r="A126" s="39"/>
      <c r="B126" s="40"/>
      <c r="C126" s="236" t="s">
        <v>87</v>
      </c>
      <c r="D126" s="236" t="s">
        <v>162</v>
      </c>
      <c r="E126" s="237" t="s">
        <v>1340</v>
      </c>
      <c r="F126" s="238" t="s">
        <v>1341</v>
      </c>
      <c r="G126" s="239" t="s">
        <v>1342</v>
      </c>
      <c r="H126" s="240">
        <v>1</v>
      </c>
      <c r="I126" s="241"/>
      <c r="J126" s="242">
        <f>ROUND(I126*H126,2)</f>
        <v>0</v>
      </c>
      <c r="K126" s="238" t="s">
        <v>1</v>
      </c>
      <c r="L126" s="45"/>
      <c r="M126" s="243" t="s">
        <v>1</v>
      </c>
      <c r="N126" s="244" t="s">
        <v>44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167</v>
      </c>
      <c r="AT126" s="247" t="s">
        <v>162</v>
      </c>
      <c r="AU126" s="247" t="s">
        <v>89</v>
      </c>
      <c r="AY126" s="18" t="s">
        <v>160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87</v>
      </c>
      <c r="BK126" s="248">
        <f>ROUND(I126*H126,2)</f>
        <v>0</v>
      </c>
      <c r="BL126" s="18" t="s">
        <v>167</v>
      </c>
      <c r="BM126" s="247" t="s">
        <v>1343</v>
      </c>
    </row>
    <row r="127" s="12" customFormat="1" ht="22.8" customHeight="1">
      <c r="A127" s="12"/>
      <c r="B127" s="220"/>
      <c r="C127" s="221"/>
      <c r="D127" s="222" t="s">
        <v>78</v>
      </c>
      <c r="E127" s="234" t="s">
        <v>1288</v>
      </c>
      <c r="F127" s="234" t="s">
        <v>1289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SUM(P128:P133)</f>
        <v>0</v>
      </c>
      <c r="Q127" s="228"/>
      <c r="R127" s="229">
        <f>SUM(R128:R133)</f>
        <v>0</v>
      </c>
      <c r="S127" s="228"/>
      <c r="T127" s="23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87</v>
      </c>
      <c r="AT127" s="232" t="s">
        <v>78</v>
      </c>
      <c r="AU127" s="232" t="s">
        <v>87</v>
      </c>
      <c r="AY127" s="231" t="s">
        <v>160</v>
      </c>
      <c r="BK127" s="233">
        <f>SUM(BK128:BK133)</f>
        <v>0</v>
      </c>
    </row>
    <row r="128" s="2" customFormat="1" ht="16.5" customHeight="1">
      <c r="A128" s="39"/>
      <c r="B128" s="40"/>
      <c r="C128" s="236" t="s">
        <v>89</v>
      </c>
      <c r="D128" s="236" t="s">
        <v>162</v>
      </c>
      <c r="E128" s="237" t="s">
        <v>1344</v>
      </c>
      <c r="F128" s="238" t="s">
        <v>1345</v>
      </c>
      <c r="G128" s="239" t="s">
        <v>197</v>
      </c>
      <c r="H128" s="240">
        <v>0.051999999999999998</v>
      </c>
      <c r="I128" s="241"/>
      <c r="J128" s="242">
        <f>ROUND(I128*H128,2)</f>
        <v>0</v>
      </c>
      <c r="K128" s="238" t="s">
        <v>166</v>
      </c>
      <c r="L128" s="45"/>
      <c r="M128" s="243" t="s">
        <v>1</v>
      </c>
      <c r="N128" s="244" t="s">
        <v>44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167</v>
      </c>
      <c r="AT128" s="247" t="s">
        <v>162</v>
      </c>
      <c r="AU128" s="247" t="s">
        <v>89</v>
      </c>
      <c r="AY128" s="18" t="s">
        <v>160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87</v>
      </c>
      <c r="BK128" s="248">
        <f>ROUND(I128*H128,2)</f>
        <v>0</v>
      </c>
      <c r="BL128" s="18" t="s">
        <v>167</v>
      </c>
      <c r="BM128" s="247" t="s">
        <v>1346</v>
      </c>
    </row>
    <row r="129" s="2" customFormat="1" ht="16.5" customHeight="1">
      <c r="A129" s="39"/>
      <c r="B129" s="40"/>
      <c r="C129" s="236" t="s">
        <v>175</v>
      </c>
      <c r="D129" s="236" t="s">
        <v>162</v>
      </c>
      <c r="E129" s="237" t="s">
        <v>1290</v>
      </c>
      <c r="F129" s="238" t="s">
        <v>1291</v>
      </c>
      <c r="G129" s="239" t="s">
        <v>197</v>
      </c>
      <c r="H129" s="240">
        <v>0.051999999999999998</v>
      </c>
      <c r="I129" s="241"/>
      <c r="J129" s="242">
        <f>ROUND(I129*H129,2)</f>
        <v>0</v>
      </c>
      <c r="K129" s="238" t="s">
        <v>166</v>
      </c>
      <c r="L129" s="45"/>
      <c r="M129" s="243" t="s">
        <v>1</v>
      </c>
      <c r="N129" s="244" t="s">
        <v>44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167</v>
      </c>
      <c r="AT129" s="247" t="s">
        <v>162</v>
      </c>
      <c r="AU129" s="247" t="s">
        <v>89</v>
      </c>
      <c r="AY129" s="18" t="s">
        <v>160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87</v>
      </c>
      <c r="BK129" s="248">
        <f>ROUND(I129*H129,2)</f>
        <v>0</v>
      </c>
      <c r="BL129" s="18" t="s">
        <v>167</v>
      </c>
      <c r="BM129" s="247" t="s">
        <v>1347</v>
      </c>
    </row>
    <row r="130" s="2" customFormat="1" ht="16.5" customHeight="1">
      <c r="A130" s="39"/>
      <c r="B130" s="40"/>
      <c r="C130" s="236" t="s">
        <v>167</v>
      </c>
      <c r="D130" s="236" t="s">
        <v>162</v>
      </c>
      <c r="E130" s="237" t="s">
        <v>643</v>
      </c>
      <c r="F130" s="238" t="s">
        <v>644</v>
      </c>
      <c r="G130" s="239" t="s">
        <v>197</v>
      </c>
      <c r="H130" s="240">
        <v>0.051999999999999998</v>
      </c>
      <c r="I130" s="241"/>
      <c r="J130" s="242">
        <f>ROUND(I130*H130,2)</f>
        <v>0</v>
      </c>
      <c r="K130" s="238" t="s">
        <v>166</v>
      </c>
      <c r="L130" s="45"/>
      <c r="M130" s="243" t="s">
        <v>1</v>
      </c>
      <c r="N130" s="244" t="s">
        <v>44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167</v>
      </c>
      <c r="AT130" s="247" t="s">
        <v>162</v>
      </c>
      <c r="AU130" s="247" t="s">
        <v>89</v>
      </c>
      <c r="AY130" s="18" t="s">
        <v>160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87</v>
      </c>
      <c r="BK130" s="248">
        <f>ROUND(I130*H130,2)</f>
        <v>0</v>
      </c>
      <c r="BL130" s="18" t="s">
        <v>167</v>
      </c>
      <c r="BM130" s="247" t="s">
        <v>1348</v>
      </c>
    </row>
    <row r="131" s="2" customFormat="1" ht="16.5" customHeight="1">
      <c r="A131" s="39"/>
      <c r="B131" s="40"/>
      <c r="C131" s="236" t="s">
        <v>184</v>
      </c>
      <c r="D131" s="236" t="s">
        <v>162</v>
      </c>
      <c r="E131" s="237" t="s">
        <v>647</v>
      </c>
      <c r="F131" s="238" t="s">
        <v>1294</v>
      </c>
      <c r="G131" s="239" t="s">
        <v>197</v>
      </c>
      <c r="H131" s="240">
        <v>1.248</v>
      </c>
      <c r="I131" s="241"/>
      <c r="J131" s="242">
        <f>ROUND(I131*H131,2)</f>
        <v>0</v>
      </c>
      <c r="K131" s="238" t="s">
        <v>166</v>
      </c>
      <c r="L131" s="45"/>
      <c r="M131" s="243" t="s">
        <v>1</v>
      </c>
      <c r="N131" s="244" t="s">
        <v>44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167</v>
      </c>
      <c r="AT131" s="247" t="s">
        <v>162</v>
      </c>
      <c r="AU131" s="247" t="s">
        <v>89</v>
      </c>
      <c r="AY131" s="18" t="s">
        <v>160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87</v>
      </c>
      <c r="BK131" s="248">
        <f>ROUND(I131*H131,2)</f>
        <v>0</v>
      </c>
      <c r="BL131" s="18" t="s">
        <v>167</v>
      </c>
      <c r="BM131" s="247" t="s">
        <v>1349</v>
      </c>
    </row>
    <row r="132" s="14" customFormat="1">
      <c r="A132" s="14"/>
      <c r="B132" s="260"/>
      <c r="C132" s="261"/>
      <c r="D132" s="251" t="s">
        <v>169</v>
      </c>
      <c r="E132" s="262" t="s">
        <v>1</v>
      </c>
      <c r="F132" s="263" t="s">
        <v>1350</v>
      </c>
      <c r="G132" s="261"/>
      <c r="H132" s="264">
        <v>1.248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0" t="s">
        <v>169</v>
      </c>
      <c r="AU132" s="270" t="s">
        <v>89</v>
      </c>
      <c r="AV132" s="14" t="s">
        <v>89</v>
      </c>
      <c r="AW132" s="14" t="s">
        <v>34</v>
      </c>
      <c r="AX132" s="14" t="s">
        <v>87</v>
      </c>
      <c r="AY132" s="270" t="s">
        <v>160</v>
      </c>
    </row>
    <row r="133" s="2" customFormat="1" ht="16.5" customHeight="1">
      <c r="A133" s="39"/>
      <c r="B133" s="40"/>
      <c r="C133" s="236" t="s">
        <v>190</v>
      </c>
      <c r="D133" s="236" t="s">
        <v>162</v>
      </c>
      <c r="E133" s="237" t="s">
        <v>652</v>
      </c>
      <c r="F133" s="238" t="s">
        <v>1297</v>
      </c>
      <c r="G133" s="239" t="s">
        <v>197</v>
      </c>
      <c r="H133" s="240">
        <v>0.051999999999999998</v>
      </c>
      <c r="I133" s="241"/>
      <c r="J133" s="242">
        <f>ROUND(I133*H133,2)</f>
        <v>0</v>
      </c>
      <c r="K133" s="238" t="s">
        <v>166</v>
      </c>
      <c r="L133" s="45"/>
      <c r="M133" s="243" t="s">
        <v>1</v>
      </c>
      <c r="N133" s="244" t="s">
        <v>44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167</v>
      </c>
      <c r="AT133" s="247" t="s">
        <v>162</v>
      </c>
      <c r="AU133" s="247" t="s">
        <v>89</v>
      </c>
      <c r="AY133" s="18" t="s">
        <v>160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87</v>
      </c>
      <c r="BK133" s="248">
        <f>ROUND(I133*H133,2)</f>
        <v>0</v>
      </c>
      <c r="BL133" s="18" t="s">
        <v>167</v>
      </c>
      <c r="BM133" s="247" t="s">
        <v>1351</v>
      </c>
    </row>
    <row r="134" s="12" customFormat="1" ht="25.92" customHeight="1">
      <c r="A134" s="12"/>
      <c r="B134" s="220"/>
      <c r="C134" s="221"/>
      <c r="D134" s="222" t="s">
        <v>78</v>
      </c>
      <c r="E134" s="223" t="s">
        <v>655</v>
      </c>
      <c r="F134" s="223" t="s">
        <v>656</v>
      </c>
      <c r="G134" s="221"/>
      <c r="H134" s="221"/>
      <c r="I134" s="224"/>
      <c r="J134" s="225">
        <f>BK134</f>
        <v>0</v>
      </c>
      <c r="K134" s="221"/>
      <c r="L134" s="226"/>
      <c r="M134" s="227"/>
      <c r="N134" s="228"/>
      <c r="O134" s="228"/>
      <c r="P134" s="229">
        <f>P135+P144+P152</f>
        <v>0</v>
      </c>
      <c r="Q134" s="228"/>
      <c r="R134" s="229">
        <f>R135+R144+R152</f>
        <v>0.060204000000000008</v>
      </c>
      <c r="S134" s="228"/>
      <c r="T134" s="230">
        <f>T135+T144+T152</f>
        <v>0.052322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1" t="s">
        <v>89</v>
      </c>
      <c r="AT134" s="232" t="s">
        <v>78</v>
      </c>
      <c r="AU134" s="232" t="s">
        <v>79</v>
      </c>
      <c r="AY134" s="231" t="s">
        <v>160</v>
      </c>
      <c r="BK134" s="233">
        <f>BK135+BK144+BK152</f>
        <v>0</v>
      </c>
    </row>
    <row r="135" s="12" customFormat="1" ht="22.8" customHeight="1">
      <c r="A135" s="12"/>
      <c r="B135" s="220"/>
      <c r="C135" s="221"/>
      <c r="D135" s="222" t="s">
        <v>78</v>
      </c>
      <c r="E135" s="234" t="s">
        <v>1304</v>
      </c>
      <c r="F135" s="234" t="s">
        <v>1305</v>
      </c>
      <c r="G135" s="221"/>
      <c r="H135" s="221"/>
      <c r="I135" s="224"/>
      <c r="J135" s="235">
        <f>BK135</f>
        <v>0</v>
      </c>
      <c r="K135" s="221"/>
      <c r="L135" s="226"/>
      <c r="M135" s="227"/>
      <c r="N135" s="228"/>
      <c r="O135" s="228"/>
      <c r="P135" s="229">
        <f>SUM(P136:P143)</f>
        <v>0</v>
      </c>
      <c r="Q135" s="228"/>
      <c r="R135" s="229">
        <f>SUM(R136:R143)</f>
        <v>0.020383999999999999</v>
      </c>
      <c r="S135" s="228"/>
      <c r="T135" s="230">
        <f>SUM(T136:T143)</f>
        <v>0.017682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89</v>
      </c>
      <c r="AT135" s="232" t="s">
        <v>78</v>
      </c>
      <c r="AU135" s="232" t="s">
        <v>87</v>
      </c>
      <c r="AY135" s="231" t="s">
        <v>160</v>
      </c>
      <c r="BK135" s="233">
        <f>SUM(BK136:BK143)</f>
        <v>0</v>
      </c>
    </row>
    <row r="136" s="2" customFormat="1" ht="16.5" customHeight="1">
      <c r="A136" s="39"/>
      <c r="B136" s="40"/>
      <c r="C136" s="236" t="s">
        <v>194</v>
      </c>
      <c r="D136" s="236" t="s">
        <v>162</v>
      </c>
      <c r="E136" s="237" t="s">
        <v>1352</v>
      </c>
      <c r="F136" s="238" t="s">
        <v>1353</v>
      </c>
      <c r="G136" s="239" t="s">
        <v>363</v>
      </c>
      <c r="H136" s="240">
        <v>8.4199999999999999</v>
      </c>
      <c r="I136" s="241"/>
      <c r="J136" s="242">
        <f>ROUND(I136*H136,2)</f>
        <v>0</v>
      </c>
      <c r="K136" s="238" t="s">
        <v>166</v>
      </c>
      <c r="L136" s="45"/>
      <c r="M136" s="243" t="s">
        <v>1</v>
      </c>
      <c r="N136" s="244" t="s">
        <v>44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0.0020999999999999999</v>
      </c>
      <c r="T136" s="246">
        <f>S136*H136</f>
        <v>0.017682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249</v>
      </c>
      <c r="AT136" s="247" t="s">
        <v>162</v>
      </c>
      <c r="AU136" s="247" t="s">
        <v>89</v>
      </c>
      <c r="AY136" s="18" t="s">
        <v>160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87</v>
      </c>
      <c r="BK136" s="248">
        <f>ROUND(I136*H136,2)</f>
        <v>0</v>
      </c>
      <c r="BL136" s="18" t="s">
        <v>249</v>
      </c>
      <c r="BM136" s="247" t="s">
        <v>1354</v>
      </c>
    </row>
    <row r="137" s="2" customFormat="1" ht="16.5" customHeight="1">
      <c r="A137" s="39"/>
      <c r="B137" s="40"/>
      <c r="C137" s="236" t="s">
        <v>200</v>
      </c>
      <c r="D137" s="236" t="s">
        <v>162</v>
      </c>
      <c r="E137" s="237" t="s">
        <v>1312</v>
      </c>
      <c r="F137" s="238" t="s">
        <v>1355</v>
      </c>
      <c r="G137" s="239" t="s">
        <v>563</v>
      </c>
      <c r="H137" s="240">
        <v>2</v>
      </c>
      <c r="I137" s="241"/>
      <c r="J137" s="242">
        <f>ROUND(I137*H137,2)</f>
        <v>0</v>
      </c>
      <c r="K137" s="238" t="s">
        <v>1</v>
      </c>
      <c r="L137" s="45"/>
      <c r="M137" s="243" t="s">
        <v>1</v>
      </c>
      <c r="N137" s="244" t="s">
        <v>44</v>
      </c>
      <c r="O137" s="92"/>
      <c r="P137" s="245">
        <f>O137*H137</f>
        <v>0</v>
      </c>
      <c r="Q137" s="245">
        <v>0.01</v>
      </c>
      <c r="R137" s="245">
        <f>Q137*H137</f>
        <v>0.02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249</v>
      </c>
      <c r="AT137" s="247" t="s">
        <v>162</v>
      </c>
      <c r="AU137" s="247" t="s">
        <v>89</v>
      </c>
      <c r="AY137" s="18" t="s">
        <v>160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87</v>
      </c>
      <c r="BK137" s="248">
        <f>ROUND(I137*H137,2)</f>
        <v>0</v>
      </c>
      <c r="BL137" s="18" t="s">
        <v>249</v>
      </c>
      <c r="BM137" s="247" t="s">
        <v>1356</v>
      </c>
    </row>
    <row r="138" s="2" customFormat="1" ht="16.5" customHeight="1">
      <c r="A138" s="39"/>
      <c r="B138" s="40"/>
      <c r="C138" s="236" t="s">
        <v>207</v>
      </c>
      <c r="D138" s="236" t="s">
        <v>162</v>
      </c>
      <c r="E138" s="237" t="s">
        <v>1357</v>
      </c>
      <c r="F138" s="238" t="s">
        <v>1358</v>
      </c>
      <c r="G138" s="239" t="s">
        <v>363</v>
      </c>
      <c r="H138" s="240">
        <v>0.59999999999999998</v>
      </c>
      <c r="I138" s="241"/>
      <c r="J138" s="242">
        <f>ROUND(I138*H138,2)</f>
        <v>0</v>
      </c>
      <c r="K138" s="238" t="s">
        <v>166</v>
      </c>
      <c r="L138" s="45"/>
      <c r="M138" s="243" t="s">
        <v>1</v>
      </c>
      <c r="N138" s="244" t="s">
        <v>44</v>
      </c>
      <c r="O138" s="92"/>
      <c r="P138" s="245">
        <f>O138*H138</f>
        <v>0</v>
      </c>
      <c r="Q138" s="245">
        <v>0.00029</v>
      </c>
      <c r="R138" s="245">
        <f>Q138*H138</f>
        <v>0.000174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249</v>
      </c>
      <c r="AT138" s="247" t="s">
        <v>162</v>
      </c>
      <c r="AU138" s="247" t="s">
        <v>89</v>
      </c>
      <c r="AY138" s="18" t="s">
        <v>160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87</v>
      </c>
      <c r="BK138" s="248">
        <f>ROUND(I138*H138,2)</f>
        <v>0</v>
      </c>
      <c r="BL138" s="18" t="s">
        <v>249</v>
      </c>
      <c r="BM138" s="247" t="s">
        <v>1359</v>
      </c>
    </row>
    <row r="139" s="2" customFormat="1" ht="16.5" customHeight="1">
      <c r="A139" s="39"/>
      <c r="B139" s="40"/>
      <c r="C139" s="236" t="s">
        <v>206</v>
      </c>
      <c r="D139" s="236" t="s">
        <v>162</v>
      </c>
      <c r="E139" s="237" t="s">
        <v>1360</v>
      </c>
      <c r="F139" s="238" t="s">
        <v>1361</v>
      </c>
      <c r="G139" s="239" t="s">
        <v>363</v>
      </c>
      <c r="H139" s="240">
        <v>0.59999999999999998</v>
      </c>
      <c r="I139" s="241"/>
      <c r="J139" s="242">
        <f>ROUND(I139*H139,2)</f>
        <v>0</v>
      </c>
      <c r="K139" s="238" t="s">
        <v>166</v>
      </c>
      <c r="L139" s="45"/>
      <c r="M139" s="243" t="s">
        <v>1</v>
      </c>
      <c r="N139" s="244" t="s">
        <v>44</v>
      </c>
      <c r="O139" s="92"/>
      <c r="P139" s="245">
        <f>O139*H139</f>
        <v>0</v>
      </c>
      <c r="Q139" s="245">
        <v>0.00035</v>
      </c>
      <c r="R139" s="245">
        <f>Q139*H139</f>
        <v>0.00020999999999999998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249</v>
      </c>
      <c r="AT139" s="247" t="s">
        <v>162</v>
      </c>
      <c r="AU139" s="247" t="s">
        <v>89</v>
      </c>
      <c r="AY139" s="18" t="s">
        <v>160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87</v>
      </c>
      <c r="BK139" s="248">
        <f>ROUND(I139*H139,2)</f>
        <v>0</v>
      </c>
      <c r="BL139" s="18" t="s">
        <v>249</v>
      </c>
      <c r="BM139" s="247" t="s">
        <v>1362</v>
      </c>
    </row>
    <row r="140" s="2" customFormat="1" ht="16.5" customHeight="1">
      <c r="A140" s="39"/>
      <c r="B140" s="40"/>
      <c r="C140" s="236" t="s">
        <v>216</v>
      </c>
      <c r="D140" s="236" t="s">
        <v>162</v>
      </c>
      <c r="E140" s="237" t="s">
        <v>1363</v>
      </c>
      <c r="F140" s="238" t="s">
        <v>1364</v>
      </c>
      <c r="G140" s="239" t="s">
        <v>563</v>
      </c>
      <c r="H140" s="240">
        <v>1</v>
      </c>
      <c r="I140" s="241"/>
      <c r="J140" s="242">
        <f>ROUND(I140*H140,2)</f>
        <v>0</v>
      </c>
      <c r="K140" s="238" t="s">
        <v>166</v>
      </c>
      <c r="L140" s="45"/>
      <c r="M140" s="243" t="s">
        <v>1</v>
      </c>
      <c r="N140" s="244" t="s">
        <v>44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249</v>
      </c>
      <c r="AT140" s="247" t="s">
        <v>162</v>
      </c>
      <c r="AU140" s="247" t="s">
        <v>89</v>
      </c>
      <c r="AY140" s="18" t="s">
        <v>160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87</v>
      </c>
      <c r="BK140" s="248">
        <f>ROUND(I140*H140,2)</f>
        <v>0</v>
      </c>
      <c r="BL140" s="18" t="s">
        <v>249</v>
      </c>
      <c r="BM140" s="247" t="s">
        <v>1365</v>
      </c>
    </row>
    <row r="141" s="2" customFormat="1" ht="16.5" customHeight="1">
      <c r="A141" s="39"/>
      <c r="B141" s="40"/>
      <c r="C141" s="236" t="s">
        <v>223</v>
      </c>
      <c r="D141" s="236" t="s">
        <v>162</v>
      </c>
      <c r="E141" s="237" t="s">
        <v>1366</v>
      </c>
      <c r="F141" s="238" t="s">
        <v>1367</v>
      </c>
      <c r="G141" s="239" t="s">
        <v>563</v>
      </c>
      <c r="H141" s="240">
        <v>1</v>
      </c>
      <c r="I141" s="241"/>
      <c r="J141" s="242">
        <f>ROUND(I141*H141,2)</f>
        <v>0</v>
      </c>
      <c r="K141" s="238" t="s">
        <v>166</v>
      </c>
      <c r="L141" s="45"/>
      <c r="M141" s="243" t="s">
        <v>1</v>
      </c>
      <c r="N141" s="244" t="s">
        <v>44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249</v>
      </c>
      <c r="AT141" s="247" t="s">
        <v>162</v>
      </c>
      <c r="AU141" s="247" t="s">
        <v>89</v>
      </c>
      <c r="AY141" s="18" t="s">
        <v>160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87</v>
      </c>
      <c r="BK141" s="248">
        <f>ROUND(I141*H141,2)</f>
        <v>0</v>
      </c>
      <c r="BL141" s="18" t="s">
        <v>249</v>
      </c>
      <c r="BM141" s="247" t="s">
        <v>1368</v>
      </c>
    </row>
    <row r="142" s="2" customFormat="1" ht="16.5" customHeight="1">
      <c r="A142" s="39"/>
      <c r="B142" s="40"/>
      <c r="C142" s="236" t="s">
        <v>235</v>
      </c>
      <c r="D142" s="236" t="s">
        <v>162</v>
      </c>
      <c r="E142" s="237" t="s">
        <v>1327</v>
      </c>
      <c r="F142" s="238" t="s">
        <v>1328</v>
      </c>
      <c r="G142" s="239" t="s">
        <v>363</v>
      </c>
      <c r="H142" s="240">
        <v>1.2</v>
      </c>
      <c r="I142" s="241"/>
      <c r="J142" s="242">
        <f>ROUND(I142*H142,2)</f>
        <v>0</v>
      </c>
      <c r="K142" s="238" t="s">
        <v>166</v>
      </c>
      <c r="L142" s="45"/>
      <c r="M142" s="243" t="s">
        <v>1</v>
      </c>
      <c r="N142" s="244" t="s">
        <v>44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249</v>
      </c>
      <c r="AT142" s="247" t="s">
        <v>162</v>
      </c>
      <c r="AU142" s="247" t="s">
        <v>89</v>
      </c>
      <c r="AY142" s="18" t="s">
        <v>160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87</v>
      </c>
      <c r="BK142" s="248">
        <f>ROUND(I142*H142,2)</f>
        <v>0</v>
      </c>
      <c r="BL142" s="18" t="s">
        <v>249</v>
      </c>
      <c r="BM142" s="247" t="s">
        <v>1369</v>
      </c>
    </row>
    <row r="143" s="2" customFormat="1" ht="16.5" customHeight="1">
      <c r="A143" s="39"/>
      <c r="B143" s="40"/>
      <c r="C143" s="236" t="s">
        <v>241</v>
      </c>
      <c r="D143" s="236" t="s">
        <v>162</v>
      </c>
      <c r="E143" s="237" t="s">
        <v>1370</v>
      </c>
      <c r="F143" s="238" t="s">
        <v>1371</v>
      </c>
      <c r="G143" s="239" t="s">
        <v>197</v>
      </c>
      <c r="H143" s="240">
        <v>0.02</v>
      </c>
      <c r="I143" s="241"/>
      <c r="J143" s="242">
        <f>ROUND(I143*H143,2)</f>
        <v>0</v>
      </c>
      <c r="K143" s="238" t="s">
        <v>166</v>
      </c>
      <c r="L143" s="45"/>
      <c r="M143" s="243" t="s">
        <v>1</v>
      </c>
      <c r="N143" s="244" t="s">
        <v>44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249</v>
      </c>
      <c r="AT143" s="247" t="s">
        <v>162</v>
      </c>
      <c r="AU143" s="247" t="s">
        <v>89</v>
      </c>
      <c r="AY143" s="18" t="s">
        <v>160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87</v>
      </c>
      <c r="BK143" s="248">
        <f>ROUND(I143*H143,2)</f>
        <v>0</v>
      </c>
      <c r="BL143" s="18" t="s">
        <v>249</v>
      </c>
      <c r="BM143" s="247" t="s">
        <v>1372</v>
      </c>
    </row>
    <row r="144" s="12" customFormat="1" ht="22.8" customHeight="1">
      <c r="A144" s="12"/>
      <c r="B144" s="220"/>
      <c r="C144" s="221"/>
      <c r="D144" s="222" t="s">
        <v>78</v>
      </c>
      <c r="E144" s="234" t="s">
        <v>1373</v>
      </c>
      <c r="F144" s="234" t="s">
        <v>1374</v>
      </c>
      <c r="G144" s="221"/>
      <c r="H144" s="221"/>
      <c r="I144" s="224"/>
      <c r="J144" s="235">
        <f>BK144</f>
        <v>0</v>
      </c>
      <c r="K144" s="221"/>
      <c r="L144" s="226"/>
      <c r="M144" s="227"/>
      <c r="N144" s="228"/>
      <c r="O144" s="228"/>
      <c r="P144" s="229">
        <f>SUM(P145:P151)</f>
        <v>0</v>
      </c>
      <c r="Q144" s="228"/>
      <c r="R144" s="229">
        <f>SUM(R145:R151)</f>
        <v>0.0022200000000000002</v>
      </c>
      <c r="S144" s="228"/>
      <c r="T144" s="230">
        <f>SUM(T145:T151)</f>
        <v>0.0042599999999999999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89</v>
      </c>
      <c r="AT144" s="232" t="s">
        <v>78</v>
      </c>
      <c r="AU144" s="232" t="s">
        <v>87</v>
      </c>
      <c r="AY144" s="231" t="s">
        <v>160</v>
      </c>
      <c r="BK144" s="233">
        <f>SUM(BK145:BK151)</f>
        <v>0</v>
      </c>
    </row>
    <row r="145" s="2" customFormat="1" ht="16.5" customHeight="1">
      <c r="A145" s="39"/>
      <c r="B145" s="40"/>
      <c r="C145" s="236" t="s">
        <v>8</v>
      </c>
      <c r="D145" s="236" t="s">
        <v>162</v>
      </c>
      <c r="E145" s="237" t="s">
        <v>1375</v>
      </c>
      <c r="F145" s="238" t="s">
        <v>1376</v>
      </c>
      <c r="G145" s="239" t="s">
        <v>363</v>
      </c>
      <c r="H145" s="240">
        <v>2</v>
      </c>
      <c r="I145" s="241"/>
      <c r="J145" s="242">
        <f>ROUND(I145*H145,2)</f>
        <v>0</v>
      </c>
      <c r="K145" s="238" t="s">
        <v>166</v>
      </c>
      <c r="L145" s="45"/>
      <c r="M145" s="243" t="s">
        <v>1</v>
      </c>
      <c r="N145" s="244" t="s">
        <v>44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0.0021299999999999999</v>
      </c>
      <c r="T145" s="246">
        <f>S145*H145</f>
        <v>0.0042599999999999999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249</v>
      </c>
      <c r="AT145" s="247" t="s">
        <v>162</v>
      </c>
      <c r="AU145" s="247" t="s">
        <v>89</v>
      </c>
      <c r="AY145" s="18" t="s">
        <v>160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87</v>
      </c>
      <c r="BK145" s="248">
        <f>ROUND(I145*H145,2)</f>
        <v>0</v>
      </c>
      <c r="BL145" s="18" t="s">
        <v>249</v>
      </c>
      <c r="BM145" s="247" t="s">
        <v>1377</v>
      </c>
    </row>
    <row r="146" s="2" customFormat="1" ht="16.5" customHeight="1">
      <c r="A146" s="39"/>
      <c r="B146" s="40"/>
      <c r="C146" s="236" t="s">
        <v>249</v>
      </c>
      <c r="D146" s="236" t="s">
        <v>162</v>
      </c>
      <c r="E146" s="237" t="s">
        <v>1378</v>
      </c>
      <c r="F146" s="238" t="s">
        <v>1379</v>
      </c>
      <c r="G146" s="239" t="s">
        <v>363</v>
      </c>
      <c r="H146" s="240">
        <v>2</v>
      </c>
      <c r="I146" s="241"/>
      <c r="J146" s="242">
        <f>ROUND(I146*H146,2)</f>
        <v>0</v>
      </c>
      <c r="K146" s="238" t="s">
        <v>166</v>
      </c>
      <c r="L146" s="45"/>
      <c r="M146" s="243" t="s">
        <v>1</v>
      </c>
      <c r="N146" s="244" t="s">
        <v>44</v>
      </c>
      <c r="O146" s="92"/>
      <c r="P146" s="245">
        <f>O146*H146</f>
        <v>0</v>
      </c>
      <c r="Q146" s="245">
        <v>0.00066</v>
      </c>
      <c r="R146" s="245">
        <f>Q146*H146</f>
        <v>0.00132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249</v>
      </c>
      <c r="AT146" s="247" t="s">
        <v>162</v>
      </c>
      <c r="AU146" s="247" t="s">
        <v>89</v>
      </c>
      <c r="AY146" s="18" t="s">
        <v>160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87</v>
      </c>
      <c r="BK146" s="248">
        <f>ROUND(I146*H146,2)</f>
        <v>0</v>
      </c>
      <c r="BL146" s="18" t="s">
        <v>249</v>
      </c>
      <c r="BM146" s="247" t="s">
        <v>1380</v>
      </c>
    </row>
    <row r="147" s="2" customFormat="1" ht="16.5" customHeight="1">
      <c r="A147" s="39"/>
      <c r="B147" s="40"/>
      <c r="C147" s="236" t="s">
        <v>255</v>
      </c>
      <c r="D147" s="236" t="s">
        <v>162</v>
      </c>
      <c r="E147" s="237" t="s">
        <v>1381</v>
      </c>
      <c r="F147" s="238" t="s">
        <v>1382</v>
      </c>
      <c r="G147" s="239" t="s">
        <v>563</v>
      </c>
      <c r="H147" s="240">
        <v>4</v>
      </c>
      <c r="I147" s="241"/>
      <c r="J147" s="242">
        <f>ROUND(I147*H147,2)</f>
        <v>0</v>
      </c>
      <c r="K147" s="238" t="s">
        <v>166</v>
      </c>
      <c r="L147" s="45"/>
      <c r="M147" s="243" t="s">
        <v>1</v>
      </c>
      <c r="N147" s="244" t="s">
        <v>44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249</v>
      </c>
      <c r="AT147" s="247" t="s">
        <v>162</v>
      </c>
      <c r="AU147" s="247" t="s">
        <v>89</v>
      </c>
      <c r="AY147" s="18" t="s">
        <v>160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87</v>
      </c>
      <c r="BK147" s="248">
        <f>ROUND(I147*H147,2)</f>
        <v>0</v>
      </c>
      <c r="BL147" s="18" t="s">
        <v>249</v>
      </c>
      <c r="BM147" s="247" t="s">
        <v>1383</v>
      </c>
    </row>
    <row r="148" s="2" customFormat="1" ht="16.5" customHeight="1">
      <c r="A148" s="39"/>
      <c r="B148" s="40"/>
      <c r="C148" s="236" t="s">
        <v>262</v>
      </c>
      <c r="D148" s="236" t="s">
        <v>162</v>
      </c>
      <c r="E148" s="237" t="s">
        <v>1384</v>
      </c>
      <c r="F148" s="238" t="s">
        <v>1385</v>
      </c>
      <c r="G148" s="239" t="s">
        <v>1386</v>
      </c>
      <c r="H148" s="240">
        <v>2</v>
      </c>
      <c r="I148" s="241"/>
      <c r="J148" s="242">
        <f>ROUND(I148*H148,2)</f>
        <v>0</v>
      </c>
      <c r="K148" s="238" t="s">
        <v>166</v>
      </c>
      <c r="L148" s="45"/>
      <c r="M148" s="243" t="s">
        <v>1</v>
      </c>
      <c r="N148" s="244" t="s">
        <v>44</v>
      </c>
      <c r="O148" s="92"/>
      <c r="P148" s="245">
        <f>O148*H148</f>
        <v>0</v>
      </c>
      <c r="Q148" s="245">
        <v>0.00025000000000000001</v>
      </c>
      <c r="R148" s="245">
        <f>Q148*H148</f>
        <v>0.00050000000000000001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249</v>
      </c>
      <c r="AT148" s="247" t="s">
        <v>162</v>
      </c>
      <c r="AU148" s="247" t="s">
        <v>89</v>
      </c>
      <c r="AY148" s="18" t="s">
        <v>160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87</v>
      </c>
      <c r="BK148" s="248">
        <f>ROUND(I148*H148,2)</f>
        <v>0</v>
      </c>
      <c r="BL148" s="18" t="s">
        <v>249</v>
      </c>
      <c r="BM148" s="247" t="s">
        <v>1387</v>
      </c>
    </row>
    <row r="149" s="2" customFormat="1" ht="16.5" customHeight="1">
      <c r="A149" s="39"/>
      <c r="B149" s="40"/>
      <c r="C149" s="236" t="s">
        <v>270</v>
      </c>
      <c r="D149" s="236" t="s">
        <v>162</v>
      </c>
      <c r="E149" s="237" t="s">
        <v>1388</v>
      </c>
      <c r="F149" s="238" t="s">
        <v>1389</v>
      </c>
      <c r="G149" s="239" t="s">
        <v>363</v>
      </c>
      <c r="H149" s="240">
        <v>2</v>
      </c>
      <c r="I149" s="241"/>
      <c r="J149" s="242">
        <f>ROUND(I149*H149,2)</f>
        <v>0</v>
      </c>
      <c r="K149" s="238" t="s">
        <v>166</v>
      </c>
      <c r="L149" s="45"/>
      <c r="M149" s="243" t="s">
        <v>1</v>
      </c>
      <c r="N149" s="244" t="s">
        <v>44</v>
      </c>
      <c r="O149" s="92"/>
      <c r="P149" s="245">
        <f>O149*H149</f>
        <v>0</v>
      </c>
      <c r="Q149" s="245">
        <v>0.00019000000000000001</v>
      </c>
      <c r="R149" s="245">
        <f>Q149*H149</f>
        <v>0.00038000000000000002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249</v>
      </c>
      <c r="AT149" s="247" t="s">
        <v>162</v>
      </c>
      <c r="AU149" s="247" t="s">
        <v>89</v>
      </c>
      <c r="AY149" s="18" t="s">
        <v>160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87</v>
      </c>
      <c r="BK149" s="248">
        <f>ROUND(I149*H149,2)</f>
        <v>0</v>
      </c>
      <c r="BL149" s="18" t="s">
        <v>249</v>
      </c>
      <c r="BM149" s="247" t="s">
        <v>1390</v>
      </c>
    </row>
    <row r="150" s="2" customFormat="1" ht="16.5" customHeight="1">
      <c r="A150" s="39"/>
      <c r="B150" s="40"/>
      <c r="C150" s="236" t="s">
        <v>278</v>
      </c>
      <c r="D150" s="236" t="s">
        <v>162</v>
      </c>
      <c r="E150" s="237" t="s">
        <v>1391</v>
      </c>
      <c r="F150" s="238" t="s">
        <v>1392</v>
      </c>
      <c r="G150" s="239" t="s">
        <v>363</v>
      </c>
      <c r="H150" s="240">
        <v>2</v>
      </c>
      <c r="I150" s="241"/>
      <c r="J150" s="242">
        <f>ROUND(I150*H150,2)</f>
        <v>0</v>
      </c>
      <c r="K150" s="238" t="s">
        <v>166</v>
      </c>
      <c r="L150" s="45"/>
      <c r="M150" s="243" t="s">
        <v>1</v>
      </c>
      <c r="N150" s="244" t="s">
        <v>44</v>
      </c>
      <c r="O150" s="92"/>
      <c r="P150" s="245">
        <f>O150*H150</f>
        <v>0</v>
      </c>
      <c r="Q150" s="245">
        <v>1.0000000000000001E-05</v>
      </c>
      <c r="R150" s="245">
        <f>Q150*H150</f>
        <v>2.0000000000000002E-05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249</v>
      </c>
      <c r="AT150" s="247" t="s">
        <v>162</v>
      </c>
      <c r="AU150" s="247" t="s">
        <v>89</v>
      </c>
      <c r="AY150" s="18" t="s">
        <v>160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87</v>
      </c>
      <c r="BK150" s="248">
        <f>ROUND(I150*H150,2)</f>
        <v>0</v>
      </c>
      <c r="BL150" s="18" t="s">
        <v>249</v>
      </c>
      <c r="BM150" s="247" t="s">
        <v>1393</v>
      </c>
    </row>
    <row r="151" s="2" customFormat="1" ht="16.5" customHeight="1">
      <c r="A151" s="39"/>
      <c r="B151" s="40"/>
      <c r="C151" s="236" t="s">
        <v>7</v>
      </c>
      <c r="D151" s="236" t="s">
        <v>162</v>
      </c>
      <c r="E151" s="237" t="s">
        <v>1394</v>
      </c>
      <c r="F151" s="238" t="s">
        <v>1395</v>
      </c>
      <c r="G151" s="239" t="s">
        <v>197</v>
      </c>
      <c r="H151" s="240">
        <v>0.002</v>
      </c>
      <c r="I151" s="241"/>
      <c r="J151" s="242">
        <f>ROUND(I151*H151,2)</f>
        <v>0</v>
      </c>
      <c r="K151" s="238" t="s">
        <v>166</v>
      </c>
      <c r="L151" s="45"/>
      <c r="M151" s="243" t="s">
        <v>1</v>
      </c>
      <c r="N151" s="244" t="s">
        <v>44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249</v>
      </c>
      <c r="AT151" s="247" t="s">
        <v>162</v>
      </c>
      <c r="AU151" s="247" t="s">
        <v>89</v>
      </c>
      <c r="AY151" s="18" t="s">
        <v>160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87</v>
      </c>
      <c r="BK151" s="248">
        <f>ROUND(I151*H151,2)</f>
        <v>0</v>
      </c>
      <c r="BL151" s="18" t="s">
        <v>249</v>
      </c>
      <c r="BM151" s="247" t="s">
        <v>1396</v>
      </c>
    </row>
    <row r="152" s="12" customFormat="1" ht="22.8" customHeight="1">
      <c r="A152" s="12"/>
      <c r="B152" s="220"/>
      <c r="C152" s="221"/>
      <c r="D152" s="222" t="s">
        <v>78</v>
      </c>
      <c r="E152" s="234" t="s">
        <v>1397</v>
      </c>
      <c r="F152" s="234" t="s">
        <v>1398</v>
      </c>
      <c r="G152" s="221"/>
      <c r="H152" s="221"/>
      <c r="I152" s="224"/>
      <c r="J152" s="235">
        <f>BK152</f>
        <v>0</v>
      </c>
      <c r="K152" s="221"/>
      <c r="L152" s="226"/>
      <c r="M152" s="227"/>
      <c r="N152" s="228"/>
      <c r="O152" s="228"/>
      <c r="P152" s="229">
        <f>SUM(P153:P162)</f>
        <v>0</v>
      </c>
      <c r="Q152" s="228"/>
      <c r="R152" s="229">
        <f>SUM(R153:R162)</f>
        <v>0.037600000000000008</v>
      </c>
      <c r="S152" s="228"/>
      <c r="T152" s="230">
        <f>SUM(T153:T162)</f>
        <v>0.030380000000000001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1" t="s">
        <v>89</v>
      </c>
      <c r="AT152" s="232" t="s">
        <v>78</v>
      </c>
      <c r="AU152" s="232" t="s">
        <v>87</v>
      </c>
      <c r="AY152" s="231" t="s">
        <v>160</v>
      </c>
      <c r="BK152" s="233">
        <f>SUM(BK153:BK162)</f>
        <v>0</v>
      </c>
    </row>
    <row r="153" s="2" customFormat="1" ht="16.5" customHeight="1">
      <c r="A153" s="39"/>
      <c r="B153" s="40"/>
      <c r="C153" s="236" t="s">
        <v>286</v>
      </c>
      <c r="D153" s="236" t="s">
        <v>162</v>
      </c>
      <c r="E153" s="237" t="s">
        <v>1399</v>
      </c>
      <c r="F153" s="238" t="s">
        <v>1400</v>
      </c>
      <c r="G153" s="239" t="s">
        <v>1342</v>
      </c>
      <c r="H153" s="240">
        <v>1</v>
      </c>
      <c r="I153" s="241"/>
      <c r="J153" s="242">
        <f>ROUND(I153*H153,2)</f>
        <v>0</v>
      </c>
      <c r="K153" s="238" t="s">
        <v>166</v>
      </c>
      <c r="L153" s="45"/>
      <c r="M153" s="243" t="s">
        <v>1</v>
      </c>
      <c r="N153" s="244" t="s">
        <v>44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0.019460000000000002</v>
      </c>
      <c r="T153" s="246">
        <f>S153*H153</f>
        <v>0.019460000000000002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249</v>
      </c>
      <c r="AT153" s="247" t="s">
        <v>162</v>
      </c>
      <c r="AU153" s="247" t="s">
        <v>89</v>
      </c>
      <c r="AY153" s="18" t="s">
        <v>160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87</v>
      </c>
      <c r="BK153" s="248">
        <f>ROUND(I153*H153,2)</f>
        <v>0</v>
      </c>
      <c r="BL153" s="18" t="s">
        <v>249</v>
      </c>
      <c r="BM153" s="247" t="s">
        <v>1401</v>
      </c>
    </row>
    <row r="154" s="2" customFormat="1" ht="16.5" customHeight="1">
      <c r="A154" s="39"/>
      <c r="B154" s="40"/>
      <c r="C154" s="236" t="s">
        <v>293</v>
      </c>
      <c r="D154" s="236" t="s">
        <v>162</v>
      </c>
      <c r="E154" s="237" t="s">
        <v>1402</v>
      </c>
      <c r="F154" s="238" t="s">
        <v>1403</v>
      </c>
      <c r="G154" s="239" t="s">
        <v>1342</v>
      </c>
      <c r="H154" s="240">
        <v>1</v>
      </c>
      <c r="I154" s="241"/>
      <c r="J154" s="242">
        <f>ROUND(I154*H154,2)</f>
        <v>0</v>
      </c>
      <c r="K154" s="238" t="s">
        <v>166</v>
      </c>
      <c r="L154" s="45"/>
      <c r="M154" s="243" t="s">
        <v>1</v>
      </c>
      <c r="N154" s="244" t="s">
        <v>44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0.0091999999999999998</v>
      </c>
      <c r="T154" s="246">
        <f>S154*H154</f>
        <v>0.0091999999999999998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249</v>
      </c>
      <c r="AT154" s="247" t="s">
        <v>162</v>
      </c>
      <c r="AU154" s="247" t="s">
        <v>89</v>
      </c>
      <c r="AY154" s="18" t="s">
        <v>160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87</v>
      </c>
      <c r="BK154" s="248">
        <f>ROUND(I154*H154,2)</f>
        <v>0</v>
      </c>
      <c r="BL154" s="18" t="s">
        <v>249</v>
      </c>
      <c r="BM154" s="247" t="s">
        <v>1404</v>
      </c>
    </row>
    <row r="155" s="2" customFormat="1" ht="16.5" customHeight="1">
      <c r="A155" s="39"/>
      <c r="B155" s="40"/>
      <c r="C155" s="236" t="s">
        <v>303</v>
      </c>
      <c r="D155" s="236" t="s">
        <v>162</v>
      </c>
      <c r="E155" s="237" t="s">
        <v>1405</v>
      </c>
      <c r="F155" s="238" t="s">
        <v>1406</v>
      </c>
      <c r="G155" s="239" t="s">
        <v>1342</v>
      </c>
      <c r="H155" s="240">
        <v>2</v>
      </c>
      <c r="I155" s="241"/>
      <c r="J155" s="242">
        <f>ROUND(I155*H155,2)</f>
        <v>0</v>
      </c>
      <c r="K155" s="238" t="s">
        <v>166</v>
      </c>
      <c r="L155" s="45"/>
      <c r="M155" s="243" t="s">
        <v>1</v>
      </c>
      <c r="N155" s="244" t="s">
        <v>44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0.00085999999999999998</v>
      </c>
      <c r="T155" s="246">
        <f>S155*H155</f>
        <v>0.00172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249</v>
      </c>
      <c r="AT155" s="247" t="s">
        <v>162</v>
      </c>
      <c r="AU155" s="247" t="s">
        <v>89</v>
      </c>
      <c r="AY155" s="18" t="s">
        <v>160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87</v>
      </c>
      <c r="BK155" s="248">
        <f>ROUND(I155*H155,2)</f>
        <v>0</v>
      </c>
      <c r="BL155" s="18" t="s">
        <v>249</v>
      </c>
      <c r="BM155" s="247" t="s">
        <v>1407</v>
      </c>
    </row>
    <row r="156" s="2" customFormat="1" ht="16.5" customHeight="1">
      <c r="A156" s="39"/>
      <c r="B156" s="40"/>
      <c r="C156" s="236" t="s">
        <v>314</v>
      </c>
      <c r="D156" s="236" t="s">
        <v>162</v>
      </c>
      <c r="E156" s="237" t="s">
        <v>1408</v>
      </c>
      <c r="F156" s="238" t="s">
        <v>1409</v>
      </c>
      <c r="G156" s="239" t="s">
        <v>1342</v>
      </c>
      <c r="H156" s="240">
        <v>1</v>
      </c>
      <c r="I156" s="241"/>
      <c r="J156" s="242">
        <f>ROUND(I156*H156,2)</f>
        <v>0</v>
      </c>
      <c r="K156" s="238" t="s">
        <v>166</v>
      </c>
      <c r="L156" s="45"/>
      <c r="M156" s="243" t="s">
        <v>1</v>
      </c>
      <c r="N156" s="244" t="s">
        <v>44</v>
      </c>
      <c r="O156" s="92"/>
      <c r="P156" s="245">
        <f>O156*H156</f>
        <v>0</v>
      </c>
      <c r="Q156" s="245">
        <v>0.01197</v>
      </c>
      <c r="R156" s="245">
        <f>Q156*H156</f>
        <v>0.01197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249</v>
      </c>
      <c r="AT156" s="247" t="s">
        <v>162</v>
      </c>
      <c r="AU156" s="247" t="s">
        <v>89</v>
      </c>
      <c r="AY156" s="18" t="s">
        <v>160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87</v>
      </c>
      <c r="BK156" s="248">
        <f>ROUND(I156*H156,2)</f>
        <v>0</v>
      </c>
      <c r="BL156" s="18" t="s">
        <v>249</v>
      </c>
      <c r="BM156" s="247" t="s">
        <v>1410</v>
      </c>
    </row>
    <row r="157" s="2" customFormat="1" ht="16.5" customHeight="1">
      <c r="A157" s="39"/>
      <c r="B157" s="40"/>
      <c r="C157" s="236" t="s">
        <v>318</v>
      </c>
      <c r="D157" s="236" t="s">
        <v>162</v>
      </c>
      <c r="E157" s="237" t="s">
        <v>1411</v>
      </c>
      <c r="F157" s="238" t="s">
        <v>1412</v>
      </c>
      <c r="G157" s="239" t="s">
        <v>1342</v>
      </c>
      <c r="H157" s="240">
        <v>1</v>
      </c>
      <c r="I157" s="241"/>
      <c r="J157" s="242">
        <f>ROUND(I157*H157,2)</f>
        <v>0</v>
      </c>
      <c r="K157" s="238" t="s">
        <v>166</v>
      </c>
      <c r="L157" s="45"/>
      <c r="M157" s="243" t="s">
        <v>1</v>
      </c>
      <c r="N157" s="244" t="s">
        <v>44</v>
      </c>
      <c r="O157" s="92"/>
      <c r="P157" s="245">
        <f>O157*H157</f>
        <v>0</v>
      </c>
      <c r="Q157" s="245">
        <v>0.0206</v>
      </c>
      <c r="R157" s="245">
        <f>Q157*H157</f>
        <v>0.0206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249</v>
      </c>
      <c r="AT157" s="247" t="s">
        <v>162</v>
      </c>
      <c r="AU157" s="247" t="s">
        <v>89</v>
      </c>
      <c r="AY157" s="18" t="s">
        <v>160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87</v>
      </c>
      <c r="BK157" s="248">
        <f>ROUND(I157*H157,2)</f>
        <v>0</v>
      </c>
      <c r="BL157" s="18" t="s">
        <v>249</v>
      </c>
      <c r="BM157" s="247" t="s">
        <v>1413</v>
      </c>
    </row>
    <row r="158" s="2" customFormat="1" ht="16.5" customHeight="1">
      <c r="A158" s="39"/>
      <c r="B158" s="40"/>
      <c r="C158" s="236" t="s">
        <v>322</v>
      </c>
      <c r="D158" s="236" t="s">
        <v>162</v>
      </c>
      <c r="E158" s="237" t="s">
        <v>1414</v>
      </c>
      <c r="F158" s="238" t="s">
        <v>1415</v>
      </c>
      <c r="G158" s="239" t="s">
        <v>1342</v>
      </c>
      <c r="H158" s="240">
        <v>4</v>
      </c>
      <c r="I158" s="241"/>
      <c r="J158" s="242">
        <f>ROUND(I158*H158,2)</f>
        <v>0</v>
      </c>
      <c r="K158" s="238" t="s">
        <v>166</v>
      </c>
      <c r="L158" s="45"/>
      <c r="M158" s="243" t="s">
        <v>1</v>
      </c>
      <c r="N158" s="244" t="s">
        <v>44</v>
      </c>
      <c r="O158" s="92"/>
      <c r="P158" s="245">
        <f>O158*H158</f>
        <v>0</v>
      </c>
      <c r="Q158" s="245">
        <v>0.00029999999999999997</v>
      </c>
      <c r="R158" s="245">
        <f>Q158*H158</f>
        <v>0.0011999999999999999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249</v>
      </c>
      <c r="AT158" s="247" t="s">
        <v>162</v>
      </c>
      <c r="AU158" s="247" t="s">
        <v>89</v>
      </c>
      <c r="AY158" s="18" t="s">
        <v>160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87</v>
      </c>
      <c r="BK158" s="248">
        <f>ROUND(I158*H158,2)</f>
        <v>0</v>
      </c>
      <c r="BL158" s="18" t="s">
        <v>249</v>
      </c>
      <c r="BM158" s="247" t="s">
        <v>1416</v>
      </c>
    </row>
    <row r="159" s="2" customFormat="1" ht="16.5" customHeight="1">
      <c r="A159" s="39"/>
      <c r="B159" s="40"/>
      <c r="C159" s="236" t="s">
        <v>326</v>
      </c>
      <c r="D159" s="236" t="s">
        <v>162</v>
      </c>
      <c r="E159" s="237" t="s">
        <v>1417</v>
      </c>
      <c r="F159" s="238" t="s">
        <v>1418</v>
      </c>
      <c r="G159" s="239" t="s">
        <v>1342</v>
      </c>
      <c r="H159" s="240">
        <v>1</v>
      </c>
      <c r="I159" s="241"/>
      <c r="J159" s="242">
        <f>ROUND(I159*H159,2)</f>
        <v>0</v>
      </c>
      <c r="K159" s="238" t="s">
        <v>166</v>
      </c>
      <c r="L159" s="45"/>
      <c r="M159" s="243" t="s">
        <v>1</v>
      </c>
      <c r="N159" s="244" t="s">
        <v>44</v>
      </c>
      <c r="O159" s="92"/>
      <c r="P159" s="245">
        <f>O159*H159</f>
        <v>0</v>
      </c>
      <c r="Q159" s="245">
        <v>0.0018</v>
      </c>
      <c r="R159" s="245">
        <f>Q159*H159</f>
        <v>0.0018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249</v>
      </c>
      <c r="AT159" s="247" t="s">
        <v>162</v>
      </c>
      <c r="AU159" s="247" t="s">
        <v>89</v>
      </c>
      <c r="AY159" s="18" t="s">
        <v>160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87</v>
      </c>
      <c r="BK159" s="248">
        <f>ROUND(I159*H159,2)</f>
        <v>0</v>
      </c>
      <c r="BL159" s="18" t="s">
        <v>249</v>
      </c>
      <c r="BM159" s="247" t="s">
        <v>1419</v>
      </c>
    </row>
    <row r="160" s="2" customFormat="1" ht="16.5" customHeight="1">
      <c r="A160" s="39"/>
      <c r="B160" s="40"/>
      <c r="C160" s="236" t="s">
        <v>332</v>
      </c>
      <c r="D160" s="236" t="s">
        <v>162</v>
      </c>
      <c r="E160" s="237" t="s">
        <v>1420</v>
      </c>
      <c r="F160" s="238" t="s">
        <v>1421</v>
      </c>
      <c r="G160" s="239" t="s">
        <v>1342</v>
      </c>
      <c r="H160" s="240">
        <v>1</v>
      </c>
      <c r="I160" s="241"/>
      <c r="J160" s="242">
        <f>ROUND(I160*H160,2)</f>
        <v>0</v>
      </c>
      <c r="K160" s="238" t="s">
        <v>166</v>
      </c>
      <c r="L160" s="45"/>
      <c r="M160" s="243" t="s">
        <v>1</v>
      </c>
      <c r="N160" s="244" t="s">
        <v>44</v>
      </c>
      <c r="O160" s="92"/>
      <c r="P160" s="245">
        <f>O160*H160</f>
        <v>0</v>
      </c>
      <c r="Q160" s="245">
        <v>0.0018</v>
      </c>
      <c r="R160" s="245">
        <f>Q160*H160</f>
        <v>0.0018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249</v>
      </c>
      <c r="AT160" s="247" t="s">
        <v>162</v>
      </c>
      <c r="AU160" s="247" t="s">
        <v>89</v>
      </c>
      <c r="AY160" s="18" t="s">
        <v>160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87</v>
      </c>
      <c r="BK160" s="248">
        <f>ROUND(I160*H160,2)</f>
        <v>0</v>
      </c>
      <c r="BL160" s="18" t="s">
        <v>249</v>
      </c>
      <c r="BM160" s="247" t="s">
        <v>1422</v>
      </c>
    </row>
    <row r="161" s="2" customFormat="1" ht="16.5" customHeight="1">
      <c r="A161" s="39"/>
      <c r="B161" s="40"/>
      <c r="C161" s="236" t="s">
        <v>341</v>
      </c>
      <c r="D161" s="236" t="s">
        <v>162</v>
      </c>
      <c r="E161" s="237" t="s">
        <v>1423</v>
      </c>
      <c r="F161" s="238" t="s">
        <v>1424</v>
      </c>
      <c r="G161" s="239" t="s">
        <v>563</v>
      </c>
      <c r="H161" s="240">
        <v>1</v>
      </c>
      <c r="I161" s="241"/>
      <c r="J161" s="242">
        <f>ROUND(I161*H161,2)</f>
        <v>0</v>
      </c>
      <c r="K161" s="238" t="s">
        <v>166</v>
      </c>
      <c r="L161" s="45"/>
      <c r="M161" s="243" t="s">
        <v>1</v>
      </c>
      <c r="N161" s="244" t="s">
        <v>44</v>
      </c>
      <c r="O161" s="92"/>
      <c r="P161" s="245">
        <f>O161*H161</f>
        <v>0</v>
      </c>
      <c r="Q161" s="245">
        <v>0.00023000000000000001</v>
      </c>
      <c r="R161" s="245">
        <f>Q161*H161</f>
        <v>0.00023000000000000001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249</v>
      </c>
      <c r="AT161" s="247" t="s">
        <v>162</v>
      </c>
      <c r="AU161" s="247" t="s">
        <v>89</v>
      </c>
      <c r="AY161" s="18" t="s">
        <v>160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87</v>
      </c>
      <c r="BK161" s="248">
        <f>ROUND(I161*H161,2)</f>
        <v>0</v>
      </c>
      <c r="BL161" s="18" t="s">
        <v>249</v>
      </c>
      <c r="BM161" s="247" t="s">
        <v>1425</v>
      </c>
    </row>
    <row r="162" s="2" customFormat="1" ht="16.5" customHeight="1">
      <c r="A162" s="39"/>
      <c r="B162" s="40"/>
      <c r="C162" s="236" t="s">
        <v>345</v>
      </c>
      <c r="D162" s="236" t="s">
        <v>162</v>
      </c>
      <c r="E162" s="237" t="s">
        <v>1426</v>
      </c>
      <c r="F162" s="238" t="s">
        <v>1427</v>
      </c>
      <c r="G162" s="239" t="s">
        <v>197</v>
      </c>
      <c r="H162" s="240">
        <v>0.037999999999999999</v>
      </c>
      <c r="I162" s="241"/>
      <c r="J162" s="242">
        <f>ROUND(I162*H162,2)</f>
        <v>0</v>
      </c>
      <c r="K162" s="238" t="s">
        <v>166</v>
      </c>
      <c r="L162" s="45"/>
      <c r="M162" s="303" t="s">
        <v>1</v>
      </c>
      <c r="N162" s="304" t="s">
        <v>44</v>
      </c>
      <c r="O162" s="305"/>
      <c r="P162" s="306">
        <f>O162*H162</f>
        <v>0</v>
      </c>
      <c r="Q162" s="306">
        <v>0</v>
      </c>
      <c r="R162" s="306">
        <f>Q162*H162</f>
        <v>0</v>
      </c>
      <c r="S162" s="306">
        <v>0</v>
      </c>
      <c r="T162" s="30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249</v>
      </c>
      <c r="AT162" s="247" t="s">
        <v>162</v>
      </c>
      <c r="AU162" s="247" t="s">
        <v>89</v>
      </c>
      <c r="AY162" s="18" t="s">
        <v>160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87</v>
      </c>
      <c r="BK162" s="248">
        <f>ROUND(I162*H162,2)</f>
        <v>0</v>
      </c>
      <c r="BL162" s="18" t="s">
        <v>249</v>
      </c>
      <c r="BM162" s="247" t="s">
        <v>1428</v>
      </c>
    </row>
    <row r="163" s="2" customFormat="1" ht="6.96" customHeight="1">
      <c r="A163" s="39"/>
      <c r="B163" s="67"/>
      <c r="C163" s="68"/>
      <c r="D163" s="68"/>
      <c r="E163" s="68"/>
      <c r="F163" s="68"/>
      <c r="G163" s="68"/>
      <c r="H163" s="68"/>
      <c r="I163" s="184"/>
      <c r="J163" s="68"/>
      <c r="K163" s="68"/>
      <c r="L163" s="45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pcojI0VzB1OBEdl5Bsc3dT7diKo3zkVUKLLLMp3AtfbUXGHuecTP9BwqTElhtmUuOekMqU/gMDMmQNyVG3lC8Q==" hashValue="6nboIZfYePJUOF5fPiKFNAwjVhTB0QhBACB562BcDEtF2pqZ8EJ+0LD1sVaj7tbm+EwXn+k2U8AiRGx0Yt6/8w==" algorithmName="SHA-512" password="CC35"/>
  <autoFilter ref="C122:K16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110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ZŠ Masarykova, Ostrov - 2. etapa, rekonstr.učebny řemeslných oborů ve vazbě na zajištění bezbariérovosti školy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1429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4. 12. 2019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ZŠ Masarykova, Ostrov - 2. etapa, rekonstr.učebny řemeslných oborů ve vazbě na zajištění bezbariérovosti školy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 - Slaboproud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4. 12. 2019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8.2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114</v>
      </c>
      <c r="D94" s="190"/>
      <c r="E94" s="190"/>
      <c r="F94" s="190"/>
      <c r="G94" s="190"/>
      <c r="H94" s="190"/>
      <c r="I94" s="191"/>
      <c r="J94" s="192" t="s">
        <v>115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116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94"/>
      <c r="C97" s="195"/>
      <c r="D97" s="196" t="s">
        <v>1430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145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ZŠ Masarykova, Ostrov - 2. etapa, rekonstr.učebny řemeslných oborů ve vazbě na zajištění bezbariérovosti školy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111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 - Slaboproud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4. 12. 2019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8.2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146</v>
      </c>
      <c r="D116" s="211" t="s">
        <v>64</v>
      </c>
      <c r="E116" s="211" t="s">
        <v>60</v>
      </c>
      <c r="F116" s="211" t="s">
        <v>61</v>
      </c>
      <c r="G116" s="211" t="s">
        <v>147</v>
      </c>
      <c r="H116" s="211" t="s">
        <v>148</v>
      </c>
      <c r="I116" s="212" t="s">
        <v>149</v>
      </c>
      <c r="J116" s="211" t="s">
        <v>115</v>
      </c>
      <c r="K116" s="213" t="s">
        <v>150</v>
      </c>
      <c r="L116" s="214"/>
      <c r="M116" s="101" t="s">
        <v>1</v>
      </c>
      <c r="N116" s="102" t="s">
        <v>43</v>
      </c>
      <c r="O116" s="102" t="s">
        <v>151</v>
      </c>
      <c r="P116" s="102" t="s">
        <v>152</v>
      </c>
      <c r="Q116" s="102" t="s">
        <v>153</v>
      </c>
      <c r="R116" s="102" t="s">
        <v>154</v>
      </c>
      <c r="S116" s="102" t="s">
        <v>155</v>
      </c>
      <c r="T116" s="103" t="s">
        <v>156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157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117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1431</v>
      </c>
      <c r="F118" s="223" t="s">
        <v>99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160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162</v>
      </c>
      <c r="E119" s="237" t="s">
        <v>1432</v>
      </c>
      <c r="F119" s="238" t="s">
        <v>1433</v>
      </c>
      <c r="G119" s="239" t="s">
        <v>781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249</v>
      </c>
      <c r="AT119" s="247" t="s">
        <v>162</v>
      </c>
      <c r="AU119" s="247" t="s">
        <v>87</v>
      </c>
      <c r="AY119" s="18" t="s">
        <v>160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249</v>
      </c>
      <c r="BM119" s="247" t="s">
        <v>1434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NyvaigutC6NnF/emYTLSmRi9mDfNlwVLU9ezNhtLtpjKHoVnlQHHs0fPPydrSLupx2t0L/RD2NNNf75Jv3Ew3Q==" hashValue="gf3/pKzVz/iuLwWgsJ2t4GqDfNU99mr7vHMiIX18WiHWZWHbKqWl5eKj8nREDX82r6Fk3kn2wsPhUVojCriUHA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110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ZŠ Masarykova, Ostrov - 2. etapa, rekonstr.učebny řemeslných oborů ve vazbě na zajištění bezbariérovosti školy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1435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4. 12. 2019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ROUND((SUM(BE117:BE120)),  2)</f>
        <v>0</v>
      </c>
      <c r="G33" s="39"/>
      <c r="H33" s="39"/>
      <c r="I33" s="163">
        <v>0.20999999999999999</v>
      </c>
      <c r="J33" s="162">
        <f>ROUND(((SUM(BE117:BE120))*I33),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ROUND((SUM(BF117:BF120)),  2)</f>
        <v>0</v>
      </c>
      <c r="G34" s="39"/>
      <c r="H34" s="39"/>
      <c r="I34" s="163">
        <v>0.14999999999999999</v>
      </c>
      <c r="J34" s="162">
        <f>ROUND(((SUM(BF117:BF120))*I34),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ROUND((SUM(BG117:BG120)),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ROUND((SUM(BH117:BH120)),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ROUND((SUM(BI117:BI120)),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ZŠ Masarykova, Ostrov - 2. etapa, rekonstr.učebny řemeslných oborů ve vazbě na zajištění bezbariérovosti školy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 - Silnoproud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4. 12. 2019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8.2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114</v>
      </c>
      <c r="D94" s="190"/>
      <c r="E94" s="190"/>
      <c r="F94" s="190"/>
      <c r="G94" s="190"/>
      <c r="H94" s="190"/>
      <c r="I94" s="191"/>
      <c r="J94" s="192" t="s">
        <v>115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116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94"/>
      <c r="C97" s="195"/>
      <c r="D97" s="196" t="s">
        <v>1436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145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ZŠ Masarykova, Ostrov - 2. etapa, rekonstr.učebny řemeslných oborů ve vazbě na zajištění bezbariérovosti školy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111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E - Silnoproud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4. 12. 2019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8.2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146</v>
      </c>
      <c r="D116" s="211" t="s">
        <v>64</v>
      </c>
      <c r="E116" s="211" t="s">
        <v>60</v>
      </c>
      <c r="F116" s="211" t="s">
        <v>61</v>
      </c>
      <c r="G116" s="211" t="s">
        <v>147</v>
      </c>
      <c r="H116" s="211" t="s">
        <v>148</v>
      </c>
      <c r="I116" s="212" t="s">
        <v>149</v>
      </c>
      <c r="J116" s="211" t="s">
        <v>115</v>
      </c>
      <c r="K116" s="213" t="s">
        <v>150</v>
      </c>
      <c r="L116" s="214"/>
      <c r="M116" s="101" t="s">
        <v>1</v>
      </c>
      <c r="N116" s="102" t="s">
        <v>43</v>
      </c>
      <c r="O116" s="102" t="s">
        <v>151</v>
      </c>
      <c r="P116" s="102" t="s">
        <v>152</v>
      </c>
      <c r="Q116" s="102" t="s">
        <v>153</v>
      </c>
      <c r="R116" s="102" t="s">
        <v>154</v>
      </c>
      <c r="S116" s="102" t="s">
        <v>155</v>
      </c>
      <c r="T116" s="103" t="s">
        <v>156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157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117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1437</v>
      </c>
      <c r="F118" s="223" t="s">
        <v>102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SUM(P119:P120)</f>
        <v>0</v>
      </c>
      <c r="Q118" s="228"/>
      <c r="R118" s="229">
        <f>SUM(R119:R120)</f>
        <v>0</v>
      </c>
      <c r="S118" s="228"/>
      <c r="T118" s="230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160</v>
      </c>
      <c r="BK118" s="233">
        <f>SUM(BK119:BK120)</f>
        <v>0</v>
      </c>
    </row>
    <row r="119" s="2" customFormat="1" ht="16.5" customHeight="1">
      <c r="A119" s="39"/>
      <c r="B119" s="40"/>
      <c r="C119" s="236" t="s">
        <v>87</v>
      </c>
      <c r="D119" s="236" t="s">
        <v>162</v>
      </c>
      <c r="E119" s="237" t="s">
        <v>1438</v>
      </c>
      <c r="F119" s="238" t="s">
        <v>1439</v>
      </c>
      <c r="G119" s="239" t="s">
        <v>781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243" t="s">
        <v>1</v>
      </c>
      <c r="N119" s="244" t="s">
        <v>44</v>
      </c>
      <c r="O119" s="92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249</v>
      </c>
      <c r="AT119" s="247" t="s">
        <v>162</v>
      </c>
      <c r="AU119" s="247" t="s">
        <v>87</v>
      </c>
      <c r="AY119" s="18" t="s">
        <v>160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249</v>
      </c>
      <c r="BM119" s="247" t="s">
        <v>1440</v>
      </c>
    </row>
    <row r="120" s="2" customFormat="1" ht="16.5" customHeight="1">
      <c r="A120" s="39"/>
      <c r="B120" s="40"/>
      <c r="C120" s="236" t="s">
        <v>89</v>
      </c>
      <c r="D120" s="236" t="s">
        <v>162</v>
      </c>
      <c r="E120" s="237" t="s">
        <v>1441</v>
      </c>
      <c r="F120" s="238" t="s">
        <v>1442</v>
      </c>
      <c r="G120" s="239" t="s">
        <v>781</v>
      </c>
      <c r="H120" s="240">
        <v>1</v>
      </c>
      <c r="I120" s="241"/>
      <c r="J120" s="242">
        <f>ROUND(I120*H120,2)</f>
        <v>0</v>
      </c>
      <c r="K120" s="238" t="s">
        <v>1</v>
      </c>
      <c r="L120" s="45"/>
      <c r="M120" s="303" t="s">
        <v>1</v>
      </c>
      <c r="N120" s="304" t="s">
        <v>44</v>
      </c>
      <c r="O120" s="305"/>
      <c r="P120" s="306">
        <f>O120*H120</f>
        <v>0</v>
      </c>
      <c r="Q120" s="306">
        <v>0</v>
      </c>
      <c r="R120" s="306">
        <f>Q120*H120</f>
        <v>0</v>
      </c>
      <c r="S120" s="306">
        <v>0</v>
      </c>
      <c r="T120" s="30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7" t="s">
        <v>249</v>
      </c>
      <c r="AT120" s="247" t="s">
        <v>162</v>
      </c>
      <c r="AU120" s="247" t="s">
        <v>87</v>
      </c>
      <c r="AY120" s="18" t="s">
        <v>160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18" t="s">
        <v>87</v>
      </c>
      <c r="BK120" s="248">
        <f>ROUND(I120*H120,2)</f>
        <v>0</v>
      </c>
      <c r="BL120" s="18" t="s">
        <v>249</v>
      </c>
      <c r="BM120" s="247" t="s">
        <v>1443</v>
      </c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184"/>
      <c r="J121" s="68"/>
      <c r="K121" s="68"/>
      <c r="L121" s="45"/>
      <c r="M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</sheetData>
  <sheetProtection sheet="1" autoFilter="0" formatColumns="0" formatRows="0" objects="1" scenarios="1" spinCount="100000" saltValue="MJkW8QdMT4A6PwFuh/n5MSEZ/kOjgJBSF+Gc0jr10VbjVtMefZaaX5WsGKGdM7TBKnSimQ8RQ0h6Cb3a7NBhBg==" hashValue="BAxAKKE+6G+jt6VyYh6KLFbIQ7y3Q5wocBiFVdpn5lhGmP6IuIhj6Z2fAC8Jt7q3Q4ZUyPH0uPXf1z/EXdHC8g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110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ZŠ Masarykova, Ostrov - 2. etapa, rekonstr.učebny řemeslných oborů ve vazbě na zajištění bezbariérovosti školy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1444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4. 12. 2019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ZŠ Masarykova, Ostrov - 2. etapa, rekonstr.učebny řemeslných oborů ve vazbě na zajištění bezbariérovosti školy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F - Vzduchotechnika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4. 12. 2019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8.2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114</v>
      </c>
      <c r="D94" s="190"/>
      <c r="E94" s="190"/>
      <c r="F94" s="190"/>
      <c r="G94" s="190"/>
      <c r="H94" s="190"/>
      <c r="I94" s="191"/>
      <c r="J94" s="192" t="s">
        <v>115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116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94"/>
      <c r="C97" s="195"/>
      <c r="D97" s="196" t="s">
        <v>1445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145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ZŠ Masarykova, Ostrov - 2. etapa, rekonstr.učebny řemeslných oborů ve vazbě na zajištění bezbariérovosti školy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111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F - Vzduchotechnika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4. 12. 2019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8.2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146</v>
      </c>
      <c r="D116" s="211" t="s">
        <v>64</v>
      </c>
      <c r="E116" s="211" t="s">
        <v>60</v>
      </c>
      <c r="F116" s="211" t="s">
        <v>61</v>
      </c>
      <c r="G116" s="211" t="s">
        <v>147</v>
      </c>
      <c r="H116" s="211" t="s">
        <v>148</v>
      </c>
      <c r="I116" s="212" t="s">
        <v>149</v>
      </c>
      <c r="J116" s="211" t="s">
        <v>115</v>
      </c>
      <c r="K116" s="213" t="s">
        <v>150</v>
      </c>
      <c r="L116" s="214"/>
      <c r="M116" s="101" t="s">
        <v>1</v>
      </c>
      <c r="N116" s="102" t="s">
        <v>43</v>
      </c>
      <c r="O116" s="102" t="s">
        <v>151</v>
      </c>
      <c r="P116" s="102" t="s">
        <v>152</v>
      </c>
      <c r="Q116" s="102" t="s">
        <v>153</v>
      </c>
      <c r="R116" s="102" t="s">
        <v>154</v>
      </c>
      <c r="S116" s="102" t="s">
        <v>155</v>
      </c>
      <c r="T116" s="103" t="s">
        <v>156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157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117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1446</v>
      </c>
      <c r="F118" s="223" t="s">
        <v>105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160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162</v>
      </c>
      <c r="E119" s="237" t="s">
        <v>1447</v>
      </c>
      <c r="F119" s="238" t="s">
        <v>1448</v>
      </c>
      <c r="G119" s="239" t="s">
        <v>781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249</v>
      </c>
      <c r="AT119" s="247" t="s">
        <v>162</v>
      </c>
      <c r="AU119" s="247" t="s">
        <v>87</v>
      </c>
      <c r="AY119" s="18" t="s">
        <v>160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249</v>
      </c>
      <c r="BM119" s="247" t="s">
        <v>1449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W/7OVQFAC6qG7AyL+i5Hzpi7RCG69M1WOQyeqZRPacpKlYNc4yFS8us3XLMzO8qc1KUirQwXZjJiptEsRvHcsw==" hashValue="m6fdpktkCdtcnZlCZ3qPIeQGCBdfZsRkvyq217MhrVKI0tZ0b9nohzFPMJtDbMO1EgUpsn522o6ZZHefEM8mnA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110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ZŠ Masarykova, Ostrov - 2. etapa, rekonstr.učebny řemeslných oborů ve vazbě na zajištění bezbariérovosti školy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1450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4. 12. 2019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ROUND((SUM(BE117:BE162)),  2)</f>
        <v>0</v>
      </c>
      <c r="G33" s="39"/>
      <c r="H33" s="39"/>
      <c r="I33" s="163">
        <v>0.20999999999999999</v>
      </c>
      <c r="J33" s="162">
        <f>ROUND(((SUM(BE117:BE162))*I33),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ROUND((SUM(BF117:BF162)),  2)</f>
        <v>0</v>
      </c>
      <c r="G34" s="39"/>
      <c r="H34" s="39"/>
      <c r="I34" s="163">
        <v>0.14999999999999999</v>
      </c>
      <c r="J34" s="162">
        <f>ROUND(((SUM(BF117:BF162))*I34),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ROUND((SUM(BG117:BG162)),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ROUND((SUM(BH117:BH162)),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ROUND((SUM(BI117:BI162)),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ZŠ Masarykova, Ostrov - 2. etapa, rekonstr.učebny řemeslných oborů ve vazbě na zajištění bezbariérovosti školy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G - VRN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4. 12. 2019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8.2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114</v>
      </c>
      <c r="D94" s="190"/>
      <c r="E94" s="190"/>
      <c r="F94" s="190"/>
      <c r="G94" s="190"/>
      <c r="H94" s="190"/>
      <c r="I94" s="191"/>
      <c r="J94" s="192" t="s">
        <v>115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116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94"/>
      <c r="C97" s="195"/>
      <c r="D97" s="196" t="s">
        <v>1451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145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ZŠ Masarykova, Ostrov - 2. etapa, rekonstr.učebny řemeslných oborů ve vazbě na zajištění bezbariérovosti školy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111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G - VRN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4. 12. 2019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8.2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146</v>
      </c>
      <c r="D116" s="211" t="s">
        <v>64</v>
      </c>
      <c r="E116" s="211" t="s">
        <v>60</v>
      </c>
      <c r="F116" s="211" t="s">
        <v>61</v>
      </c>
      <c r="G116" s="211" t="s">
        <v>147</v>
      </c>
      <c r="H116" s="211" t="s">
        <v>148</v>
      </c>
      <c r="I116" s="212" t="s">
        <v>149</v>
      </c>
      <c r="J116" s="211" t="s">
        <v>115</v>
      </c>
      <c r="K116" s="213" t="s">
        <v>150</v>
      </c>
      <c r="L116" s="214"/>
      <c r="M116" s="101" t="s">
        <v>1</v>
      </c>
      <c r="N116" s="102" t="s">
        <v>43</v>
      </c>
      <c r="O116" s="102" t="s">
        <v>151</v>
      </c>
      <c r="P116" s="102" t="s">
        <v>152</v>
      </c>
      <c r="Q116" s="102" t="s">
        <v>153</v>
      </c>
      <c r="R116" s="102" t="s">
        <v>154</v>
      </c>
      <c r="S116" s="102" t="s">
        <v>155</v>
      </c>
      <c r="T116" s="103" t="s">
        <v>156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157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117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108</v>
      </c>
      <c r="F118" s="223" t="s">
        <v>1452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SUM(P119:P162)</f>
        <v>0</v>
      </c>
      <c r="Q118" s="228"/>
      <c r="R118" s="229">
        <f>SUM(R119:R162)</f>
        <v>0</v>
      </c>
      <c r="S118" s="228"/>
      <c r="T118" s="230">
        <f>SUM(T119:T162)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184</v>
      </c>
      <c r="AT118" s="232" t="s">
        <v>78</v>
      </c>
      <c r="AU118" s="232" t="s">
        <v>79</v>
      </c>
      <c r="AY118" s="231" t="s">
        <v>160</v>
      </c>
      <c r="BK118" s="233">
        <f>SUM(BK119:BK162)</f>
        <v>0</v>
      </c>
    </row>
    <row r="119" s="2" customFormat="1" ht="16.5" customHeight="1">
      <c r="A119" s="39"/>
      <c r="B119" s="40"/>
      <c r="C119" s="236" t="s">
        <v>8</v>
      </c>
      <c r="D119" s="236" t="s">
        <v>162</v>
      </c>
      <c r="E119" s="237" t="s">
        <v>1453</v>
      </c>
      <c r="F119" s="238" t="s">
        <v>1454</v>
      </c>
      <c r="G119" s="239" t="s">
        <v>781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243" t="s">
        <v>1</v>
      </c>
      <c r="N119" s="244" t="s">
        <v>44</v>
      </c>
      <c r="O119" s="92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1455</v>
      </c>
      <c r="AT119" s="247" t="s">
        <v>162</v>
      </c>
      <c r="AU119" s="247" t="s">
        <v>87</v>
      </c>
      <c r="AY119" s="18" t="s">
        <v>160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1455</v>
      </c>
      <c r="BM119" s="247" t="s">
        <v>1456</v>
      </c>
    </row>
    <row r="120" s="13" customFormat="1">
      <c r="A120" s="13"/>
      <c r="B120" s="249"/>
      <c r="C120" s="250"/>
      <c r="D120" s="251" t="s">
        <v>169</v>
      </c>
      <c r="E120" s="252" t="s">
        <v>1</v>
      </c>
      <c r="F120" s="253" t="s">
        <v>1457</v>
      </c>
      <c r="G120" s="250"/>
      <c r="H120" s="252" t="s">
        <v>1</v>
      </c>
      <c r="I120" s="254"/>
      <c r="J120" s="250"/>
      <c r="K120" s="250"/>
      <c r="L120" s="255"/>
      <c r="M120" s="256"/>
      <c r="N120" s="257"/>
      <c r="O120" s="257"/>
      <c r="P120" s="257"/>
      <c r="Q120" s="257"/>
      <c r="R120" s="257"/>
      <c r="S120" s="257"/>
      <c r="T120" s="25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9" t="s">
        <v>169</v>
      </c>
      <c r="AU120" s="259" t="s">
        <v>87</v>
      </c>
      <c r="AV120" s="13" t="s">
        <v>87</v>
      </c>
      <c r="AW120" s="13" t="s">
        <v>34</v>
      </c>
      <c r="AX120" s="13" t="s">
        <v>79</v>
      </c>
      <c r="AY120" s="259" t="s">
        <v>160</v>
      </c>
    </row>
    <row r="121" s="14" customFormat="1">
      <c r="A121" s="14"/>
      <c r="B121" s="260"/>
      <c r="C121" s="261"/>
      <c r="D121" s="251" t="s">
        <v>169</v>
      </c>
      <c r="E121" s="262" t="s">
        <v>1</v>
      </c>
      <c r="F121" s="263" t="s">
        <v>87</v>
      </c>
      <c r="G121" s="261"/>
      <c r="H121" s="264">
        <v>1</v>
      </c>
      <c r="I121" s="265"/>
      <c r="J121" s="261"/>
      <c r="K121" s="261"/>
      <c r="L121" s="266"/>
      <c r="M121" s="267"/>
      <c r="N121" s="268"/>
      <c r="O121" s="268"/>
      <c r="P121" s="268"/>
      <c r="Q121" s="268"/>
      <c r="R121" s="268"/>
      <c r="S121" s="268"/>
      <c r="T121" s="26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0" t="s">
        <v>169</v>
      </c>
      <c r="AU121" s="270" t="s">
        <v>87</v>
      </c>
      <c r="AV121" s="14" t="s">
        <v>89</v>
      </c>
      <c r="AW121" s="14" t="s">
        <v>34</v>
      </c>
      <c r="AX121" s="14" t="s">
        <v>87</v>
      </c>
      <c r="AY121" s="270" t="s">
        <v>160</v>
      </c>
    </row>
    <row r="122" s="2" customFormat="1" ht="16.5" customHeight="1">
      <c r="A122" s="39"/>
      <c r="B122" s="40"/>
      <c r="C122" s="236" t="s">
        <v>249</v>
      </c>
      <c r="D122" s="236" t="s">
        <v>162</v>
      </c>
      <c r="E122" s="237" t="s">
        <v>1458</v>
      </c>
      <c r="F122" s="238" t="s">
        <v>1459</v>
      </c>
      <c r="G122" s="239" t="s">
        <v>781</v>
      </c>
      <c r="H122" s="240">
        <v>1</v>
      </c>
      <c r="I122" s="241"/>
      <c r="J122" s="242">
        <f>ROUND(I122*H122,2)</f>
        <v>0</v>
      </c>
      <c r="K122" s="238" t="s">
        <v>1</v>
      </c>
      <c r="L122" s="45"/>
      <c r="M122" s="243" t="s">
        <v>1</v>
      </c>
      <c r="N122" s="244" t="s">
        <v>44</v>
      </c>
      <c r="O122" s="92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7" t="s">
        <v>1455</v>
      </c>
      <c r="AT122" s="247" t="s">
        <v>162</v>
      </c>
      <c r="AU122" s="247" t="s">
        <v>87</v>
      </c>
      <c r="AY122" s="18" t="s">
        <v>160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" t="s">
        <v>87</v>
      </c>
      <c r="BK122" s="248">
        <f>ROUND(I122*H122,2)</f>
        <v>0</v>
      </c>
      <c r="BL122" s="18" t="s">
        <v>1455</v>
      </c>
      <c r="BM122" s="247" t="s">
        <v>1460</v>
      </c>
    </row>
    <row r="123" s="2" customFormat="1" ht="16.5" customHeight="1">
      <c r="A123" s="39"/>
      <c r="B123" s="40"/>
      <c r="C123" s="236" t="s">
        <v>89</v>
      </c>
      <c r="D123" s="236" t="s">
        <v>162</v>
      </c>
      <c r="E123" s="237" t="s">
        <v>1461</v>
      </c>
      <c r="F123" s="238" t="s">
        <v>1462</v>
      </c>
      <c r="G123" s="239" t="s">
        <v>1342</v>
      </c>
      <c r="H123" s="240">
        <v>1</v>
      </c>
      <c r="I123" s="241"/>
      <c r="J123" s="242">
        <f>ROUND(I123*H123,2)</f>
        <v>0</v>
      </c>
      <c r="K123" s="238" t="s">
        <v>166</v>
      </c>
      <c r="L123" s="45"/>
      <c r="M123" s="243" t="s">
        <v>1</v>
      </c>
      <c r="N123" s="244" t="s">
        <v>44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1455</v>
      </c>
      <c r="AT123" s="247" t="s">
        <v>162</v>
      </c>
      <c r="AU123" s="247" t="s">
        <v>87</v>
      </c>
      <c r="AY123" s="18" t="s">
        <v>160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87</v>
      </c>
      <c r="BK123" s="248">
        <f>ROUND(I123*H123,2)</f>
        <v>0</v>
      </c>
      <c r="BL123" s="18" t="s">
        <v>1455</v>
      </c>
      <c r="BM123" s="247" t="s">
        <v>1463</v>
      </c>
    </row>
    <row r="124" s="2" customFormat="1" ht="16.5" customHeight="1">
      <c r="A124" s="39"/>
      <c r="B124" s="40"/>
      <c r="C124" s="236" t="s">
        <v>175</v>
      </c>
      <c r="D124" s="236" t="s">
        <v>162</v>
      </c>
      <c r="E124" s="237" t="s">
        <v>1464</v>
      </c>
      <c r="F124" s="238" t="s">
        <v>1465</v>
      </c>
      <c r="G124" s="239" t="s">
        <v>1342</v>
      </c>
      <c r="H124" s="240">
        <v>1</v>
      </c>
      <c r="I124" s="241"/>
      <c r="J124" s="242">
        <f>ROUND(I124*H124,2)</f>
        <v>0</v>
      </c>
      <c r="K124" s="238" t="s">
        <v>166</v>
      </c>
      <c r="L124" s="45"/>
      <c r="M124" s="243" t="s">
        <v>1</v>
      </c>
      <c r="N124" s="244" t="s">
        <v>44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1455</v>
      </c>
      <c r="AT124" s="247" t="s">
        <v>162</v>
      </c>
      <c r="AU124" s="247" t="s">
        <v>87</v>
      </c>
      <c r="AY124" s="18" t="s">
        <v>160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87</v>
      </c>
      <c r="BK124" s="248">
        <f>ROUND(I124*H124,2)</f>
        <v>0</v>
      </c>
      <c r="BL124" s="18" t="s">
        <v>1455</v>
      </c>
      <c r="BM124" s="247" t="s">
        <v>1466</v>
      </c>
    </row>
    <row r="125" s="13" customFormat="1">
      <c r="A125" s="13"/>
      <c r="B125" s="249"/>
      <c r="C125" s="250"/>
      <c r="D125" s="251" t="s">
        <v>169</v>
      </c>
      <c r="E125" s="252" t="s">
        <v>1</v>
      </c>
      <c r="F125" s="253" t="s">
        <v>1467</v>
      </c>
      <c r="G125" s="250"/>
      <c r="H125" s="252" t="s">
        <v>1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9" t="s">
        <v>169</v>
      </c>
      <c r="AU125" s="259" t="s">
        <v>87</v>
      </c>
      <c r="AV125" s="13" t="s">
        <v>87</v>
      </c>
      <c r="AW125" s="13" t="s">
        <v>34</v>
      </c>
      <c r="AX125" s="13" t="s">
        <v>79</v>
      </c>
      <c r="AY125" s="259" t="s">
        <v>160</v>
      </c>
    </row>
    <row r="126" s="13" customFormat="1">
      <c r="A126" s="13"/>
      <c r="B126" s="249"/>
      <c r="C126" s="250"/>
      <c r="D126" s="251" t="s">
        <v>169</v>
      </c>
      <c r="E126" s="252" t="s">
        <v>1</v>
      </c>
      <c r="F126" s="253" t="s">
        <v>1468</v>
      </c>
      <c r="G126" s="250"/>
      <c r="H126" s="252" t="s">
        <v>1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9" t="s">
        <v>169</v>
      </c>
      <c r="AU126" s="259" t="s">
        <v>87</v>
      </c>
      <c r="AV126" s="13" t="s">
        <v>87</v>
      </c>
      <c r="AW126" s="13" t="s">
        <v>34</v>
      </c>
      <c r="AX126" s="13" t="s">
        <v>79</v>
      </c>
      <c r="AY126" s="259" t="s">
        <v>160</v>
      </c>
    </row>
    <row r="127" s="13" customFormat="1">
      <c r="A127" s="13"/>
      <c r="B127" s="249"/>
      <c r="C127" s="250"/>
      <c r="D127" s="251" t="s">
        <v>169</v>
      </c>
      <c r="E127" s="252" t="s">
        <v>1</v>
      </c>
      <c r="F127" s="253" t="s">
        <v>1469</v>
      </c>
      <c r="G127" s="250"/>
      <c r="H127" s="252" t="s">
        <v>1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9" t="s">
        <v>169</v>
      </c>
      <c r="AU127" s="259" t="s">
        <v>87</v>
      </c>
      <c r="AV127" s="13" t="s">
        <v>87</v>
      </c>
      <c r="AW127" s="13" t="s">
        <v>34</v>
      </c>
      <c r="AX127" s="13" t="s">
        <v>79</v>
      </c>
      <c r="AY127" s="259" t="s">
        <v>160</v>
      </c>
    </row>
    <row r="128" s="14" customFormat="1">
      <c r="A128" s="14"/>
      <c r="B128" s="260"/>
      <c r="C128" s="261"/>
      <c r="D128" s="251" t="s">
        <v>169</v>
      </c>
      <c r="E128" s="262" t="s">
        <v>1</v>
      </c>
      <c r="F128" s="263" t="s">
        <v>87</v>
      </c>
      <c r="G128" s="261"/>
      <c r="H128" s="264">
        <v>1</v>
      </c>
      <c r="I128" s="265"/>
      <c r="J128" s="261"/>
      <c r="K128" s="261"/>
      <c r="L128" s="266"/>
      <c r="M128" s="267"/>
      <c r="N128" s="268"/>
      <c r="O128" s="268"/>
      <c r="P128" s="268"/>
      <c r="Q128" s="268"/>
      <c r="R128" s="268"/>
      <c r="S128" s="268"/>
      <c r="T128" s="26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0" t="s">
        <v>169</v>
      </c>
      <c r="AU128" s="270" t="s">
        <v>87</v>
      </c>
      <c r="AV128" s="14" t="s">
        <v>89</v>
      </c>
      <c r="AW128" s="14" t="s">
        <v>34</v>
      </c>
      <c r="AX128" s="14" t="s">
        <v>87</v>
      </c>
      <c r="AY128" s="270" t="s">
        <v>160</v>
      </c>
    </row>
    <row r="129" s="2" customFormat="1" ht="16.5" customHeight="1">
      <c r="A129" s="39"/>
      <c r="B129" s="40"/>
      <c r="C129" s="236" t="s">
        <v>167</v>
      </c>
      <c r="D129" s="236" t="s">
        <v>162</v>
      </c>
      <c r="E129" s="237" t="s">
        <v>1470</v>
      </c>
      <c r="F129" s="238" t="s">
        <v>1471</v>
      </c>
      <c r="G129" s="239" t="s">
        <v>1342</v>
      </c>
      <c r="H129" s="240">
        <v>1</v>
      </c>
      <c r="I129" s="241"/>
      <c r="J129" s="242">
        <f>ROUND(I129*H129,2)</f>
        <v>0</v>
      </c>
      <c r="K129" s="238" t="s">
        <v>166</v>
      </c>
      <c r="L129" s="45"/>
      <c r="M129" s="243" t="s">
        <v>1</v>
      </c>
      <c r="N129" s="244" t="s">
        <v>44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1455</v>
      </c>
      <c r="AT129" s="247" t="s">
        <v>162</v>
      </c>
      <c r="AU129" s="247" t="s">
        <v>87</v>
      </c>
      <c r="AY129" s="18" t="s">
        <v>160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87</v>
      </c>
      <c r="BK129" s="248">
        <f>ROUND(I129*H129,2)</f>
        <v>0</v>
      </c>
      <c r="BL129" s="18" t="s">
        <v>1455</v>
      </c>
      <c r="BM129" s="247" t="s">
        <v>1472</v>
      </c>
    </row>
    <row r="130" s="13" customFormat="1">
      <c r="A130" s="13"/>
      <c r="B130" s="249"/>
      <c r="C130" s="250"/>
      <c r="D130" s="251" t="s">
        <v>169</v>
      </c>
      <c r="E130" s="252" t="s">
        <v>1</v>
      </c>
      <c r="F130" s="253" t="s">
        <v>1473</v>
      </c>
      <c r="G130" s="250"/>
      <c r="H130" s="252" t="s">
        <v>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9" t="s">
        <v>169</v>
      </c>
      <c r="AU130" s="259" t="s">
        <v>87</v>
      </c>
      <c r="AV130" s="13" t="s">
        <v>87</v>
      </c>
      <c r="AW130" s="13" t="s">
        <v>34</v>
      </c>
      <c r="AX130" s="13" t="s">
        <v>79</v>
      </c>
      <c r="AY130" s="259" t="s">
        <v>160</v>
      </c>
    </row>
    <row r="131" s="14" customFormat="1">
      <c r="A131" s="14"/>
      <c r="B131" s="260"/>
      <c r="C131" s="261"/>
      <c r="D131" s="251" t="s">
        <v>169</v>
      </c>
      <c r="E131" s="262" t="s">
        <v>1</v>
      </c>
      <c r="F131" s="263" t="s">
        <v>87</v>
      </c>
      <c r="G131" s="261"/>
      <c r="H131" s="264">
        <v>1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0" t="s">
        <v>169</v>
      </c>
      <c r="AU131" s="270" t="s">
        <v>87</v>
      </c>
      <c r="AV131" s="14" t="s">
        <v>89</v>
      </c>
      <c r="AW131" s="14" t="s">
        <v>34</v>
      </c>
      <c r="AX131" s="14" t="s">
        <v>87</v>
      </c>
      <c r="AY131" s="270" t="s">
        <v>160</v>
      </c>
    </row>
    <row r="132" s="2" customFormat="1" ht="16.5" customHeight="1">
      <c r="A132" s="39"/>
      <c r="B132" s="40"/>
      <c r="C132" s="236" t="s">
        <v>184</v>
      </c>
      <c r="D132" s="236" t="s">
        <v>162</v>
      </c>
      <c r="E132" s="237" t="s">
        <v>1474</v>
      </c>
      <c r="F132" s="238" t="s">
        <v>1475</v>
      </c>
      <c r="G132" s="239" t="s">
        <v>1342</v>
      </c>
      <c r="H132" s="240">
        <v>1</v>
      </c>
      <c r="I132" s="241"/>
      <c r="J132" s="242">
        <f>ROUND(I132*H132,2)</f>
        <v>0</v>
      </c>
      <c r="K132" s="238" t="s">
        <v>166</v>
      </c>
      <c r="L132" s="45"/>
      <c r="M132" s="243" t="s">
        <v>1</v>
      </c>
      <c r="N132" s="244" t="s">
        <v>44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1455</v>
      </c>
      <c r="AT132" s="247" t="s">
        <v>162</v>
      </c>
      <c r="AU132" s="247" t="s">
        <v>87</v>
      </c>
      <c r="AY132" s="18" t="s">
        <v>160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87</v>
      </c>
      <c r="BK132" s="248">
        <f>ROUND(I132*H132,2)</f>
        <v>0</v>
      </c>
      <c r="BL132" s="18" t="s">
        <v>1455</v>
      </c>
      <c r="BM132" s="247" t="s">
        <v>1476</v>
      </c>
    </row>
    <row r="133" s="13" customFormat="1">
      <c r="A133" s="13"/>
      <c r="B133" s="249"/>
      <c r="C133" s="250"/>
      <c r="D133" s="251" t="s">
        <v>169</v>
      </c>
      <c r="E133" s="252" t="s">
        <v>1</v>
      </c>
      <c r="F133" s="253" t="s">
        <v>1477</v>
      </c>
      <c r="G133" s="250"/>
      <c r="H133" s="252" t="s">
        <v>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169</v>
      </c>
      <c r="AU133" s="259" t="s">
        <v>87</v>
      </c>
      <c r="AV133" s="13" t="s">
        <v>87</v>
      </c>
      <c r="AW133" s="13" t="s">
        <v>34</v>
      </c>
      <c r="AX133" s="13" t="s">
        <v>79</v>
      </c>
      <c r="AY133" s="259" t="s">
        <v>160</v>
      </c>
    </row>
    <row r="134" s="13" customFormat="1">
      <c r="A134" s="13"/>
      <c r="B134" s="249"/>
      <c r="C134" s="250"/>
      <c r="D134" s="251" t="s">
        <v>169</v>
      </c>
      <c r="E134" s="252" t="s">
        <v>1</v>
      </c>
      <c r="F134" s="253" t="s">
        <v>1478</v>
      </c>
      <c r="G134" s="250"/>
      <c r="H134" s="252" t="s">
        <v>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9" t="s">
        <v>169</v>
      </c>
      <c r="AU134" s="259" t="s">
        <v>87</v>
      </c>
      <c r="AV134" s="13" t="s">
        <v>87</v>
      </c>
      <c r="AW134" s="13" t="s">
        <v>34</v>
      </c>
      <c r="AX134" s="13" t="s">
        <v>79</v>
      </c>
      <c r="AY134" s="259" t="s">
        <v>160</v>
      </c>
    </row>
    <row r="135" s="14" customFormat="1">
      <c r="A135" s="14"/>
      <c r="B135" s="260"/>
      <c r="C135" s="261"/>
      <c r="D135" s="251" t="s">
        <v>169</v>
      </c>
      <c r="E135" s="262" t="s">
        <v>1</v>
      </c>
      <c r="F135" s="263" t="s">
        <v>87</v>
      </c>
      <c r="G135" s="261"/>
      <c r="H135" s="264">
        <v>1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0" t="s">
        <v>169</v>
      </c>
      <c r="AU135" s="270" t="s">
        <v>87</v>
      </c>
      <c r="AV135" s="14" t="s">
        <v>89</v>
      </c>
      <c r="AW135" s="14" t="s">
        <v>34</v>
      </c>
      <c r="AX135" s="14" t="s">
        <v>87</v>
      </c>
      <c r="AY135" s="270" t="s">
        <v>160</v>
      </c>
    </row>
    <row r="136" s="2" customFormat="1" ht="16.5" customHeight="1">
      <c r="A136" s="39"/>
      <c r="B136" s="40"/>
      <c r="C136" s="236" t="s">
        <v>190</v>
      </c>
      <c r="D136" s="236" t="s">
        <v>162</v>
      </c>
      <c r="E136" s="237" t="s">
        <v>1479</v>
      </c>
      <c r="F136" s="238" t="s">
        <v>1480</v>
      </c>
      <c r="G136" s="239" t="s">
        <v>1342</v>
      </c>
      <c r="H136" s="240">
        <v>1</v>
      </c>
      <c r="I136" s="241"/>
      <c r="J136" s="242">
        <f>ROUND(I136*H136,2)</f>
        <v>0</v>
      </c>
      <c r="K136" s="238" t="s">
        <v>166</v>
      </c>
      <c r="L136" s="45"/>
      <c r="M136" s="243" t="s">
        <v>1</v>
      </c>
      <c r="N136" s="244" t="s">
        <v>44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1455</v>
      </c>
      <c r="AT136" s="247" t="s">
        <v>162</v>
      </c>
      <c r="AU136" s="247" t="s">
        <v>87</v>
      </c>
      <c r="AY136" s="18" t="s">
        <v>160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87</v>
      </c>
      <c r="BK136" s="248">
        <f>ROUND(I136*H136,2)</f>
        <v>0</v>
      </c>
      <c r="BL136" s="18" t="s">
        <v>1455</v>
      </c>
      <c r="BM136" s="247" t="s">
        <v>1481</v>
      </c>
    </row>
    <row r="137" s="13" customFormat="1">
      <c r="A137" s="13"/>
      <c r="B137" s="249"/>
      <c r="C137" s="250"/>
      <c r="D137" s="251" t="s">
        <v>169</v>
      </c>
      <c r="E137" s="252" t="s">
        <v>1</v>
      </c>
      <c r="F137" s="253" t="s">
        <v>1482</v>
      </c>
      <c r="G137" s="250"/>
      <c r="H137" s="252" t="s">
        <v>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169</v>
      </c>
      <c r="AU137" s="259" t="s">
        <v>87</v>
      </c>
      <c r="AV137" s="13" t="s">
        <v>87</v>
      </c>
      <c r="AW137" s="13" t="s">
        <v>34</v>
      </c>
      <c r="AX137" s="13" t="s">
        <v>79</v>
      </c>
      <c r="AY137" s="259" t="s">
        <v>160</v>
      </c>
    </row>
    <row r="138" s="13" customFormat="1">
      <c r="A138" s="13"/>
      <c r="B138" s="249"/>
      <c r="C138" s="250"/>
      <c r="D138" s="251" t="s">
        <v>169</v>
      </c>
      <c r="E138" s="252" t="s">
        <v>1</v>
      </c>
      <c r="F138" s="253" t="s">
        <v>1483</v>
      </c>
      <c r="G138" s="250"/>
      <c r="H138" s="252" t="s">
        <v>1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169</v>
      </c>
      <c r="AU138" s="259" t="s">
        <v>87</v>
      </c>
      <c r="AV138" s="13" t="s">
        <v>87</v>
      </c>
      <c r="AW138" s="13" t="s">
        <v>34</v>
      </c>
      <c r="AX138" s="13" t="s">
        <v>79</v>
      </c>
      <c r="AY138" s="259" t="s">
        <v>160</v>
      </c>
    </row>
    <row r="139" s="13" customFormat="1">
      <c r="A139" s="13"/>
      <c r="B139" s="249"/>
      <c r="C139" s="250"/>
      <c r="D139" s="251" t="s">
        <v>169</v>
      </c>
      <c r="E139" s="252" t="s">
        <v>1</v>
      </c>
      <c r="F139" s="253" t="s">
        <v>1484</v>
      </c>
      <c r="G139" s="250"/>
      <c r="H139" s="252" t="s">
        <v>1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169</v>
      </c>
      <c r="AU139" s="259" t="s">
        <v>87</v>
      </c>
      <c r="AV139" s="13" t="s">
        <v>87</v>
      </c>
      <c r="AW139" s="13" t="s">
        <v>34</v>
      </c>
      <c r="AX139" s="13" t="s">
        <v>79</v>
      </c>
      <c r="AY139" s="259" t="s">
        <v>160</v>
      </c>
    </row>
    <row r="140" s="13" customFormat="1">
      <c r="A140" s="13"/>
      <c r="B140" s="249"/>
      <c r="C140" s="250"/>
      <c r="D140" s="251" t="s">
        <v>169</v>
      </c>
      <c r="E140" s="252" t="s">
        <v>1</v>
      </c>
      <c r="F140" s="253" t="s">
        <v>1469</v>
      </c>
      <c r="G140" s="250"/>
      <c r="H140" s="252" t="s">
        <v>1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169</v>
      </c>
      <c r="AU140" s="259" t="s">
        <v>87</v>
      </c>
      <c r="AV140" s="13" t="s">
        <v>87</v>
      </c>
      <c r="AW140" s="13" t="s">
        <v>34</v>
      </c>
      <c r="AX140" s="13" t="s">
        <v>79</v>
      </c>
      <c r="AY140" s="259" t="s">
        <v>160</v>
      </c>
    </row>
    <row r="141" s="14" customFormat="1">
      <c r="A141" s="14"/>
      <c r="B141" s="260"/>
      <c r="C141" s="261"/>
      <c r="D141" s="251" t="s">
        <v>169</v>
      </c>
      <c r="E141" s="262" t="s">
        <v>1</v>
      </c>
      <c r="F141" s="263" t="s">
        <v>87</v>
      </c>
      <c r="G141" s="261"/>
      <c r="H141" s="264">
        <v>1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0" t="s">
        <v>169</v>
      </c>
      <c r="AU141" s="270" t="s">
        <v>87</v>
      </c>
      <c r="AV141" s="14" t="s">
        <v>89</v>
      </c>
      <c r="AW141" s="14" t="s">
        <v>34</v>
      </c>
      <c r="AX141" s="14" t="s">
        <v>87</v>
      </c>
      <c r="AY141" s="270" t="s">
        <v>160</v>
      </c>
    </row>
    <row r="142" s="2" customFormat="1" ht="16.5" customHeight="1">
      <c r="A142" s="39"/>
      <c r="B142" s="40"/>
      <c r="C142" s="236" t="s">
        <v>194</v>
      </c>
      <c r="D142" s="236" t="s">
        <v>162</v>
      </c>
      <c r="E142" s="237" t="s">
        <v>1485</v>
      </c>
      <c r="F142" s="238" t="s">
        <v>1486</v>
      </c>
      <c r="G142" s="239" t="s">
        <v>1342</v>
      </c>
      <c r="H142" s="240">
        <v>1</v>
      </c>
      <c r="I142" s="241"/>
      <c r="J142" s="242">
        <f>ROUND(I142*H142,2)</f>
        <v>0</v>
      </c>
      <c r="K142" s="238" t="s">
        <v>166</v>
      </c>
      <c r="L142" s="45"/>
      <c r="M142" s="243" t="s">
        <v>1</v>
      </c>
      <c r="N142" s="244" t="s">
        <v>44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1455</v>
      </c>
      <c r="AT142" s="247" t="s">
        <v>162</v>
      </c>
      <c r="AU142" s="247" t="s">
        <v>87</v>
      </c>
      <c r="AY142" s="18" t="s">
        <v>160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87</v>
      </c>
      <c r="BK142" s="248">
        <f>ROUND(I142*H142,2)</f>
        <v>0</v>
      </c>
      <c r="BL142" s="18" t="s">
        <v>1455</v>
      </c>
      <c r="BM142" s="247" t="s">
        <v>1487</v>
      </c>
    </row>
    <row r="143" s="13" customFormat="1">
      <c r="A143" s="13"/>
      <c r="B143" s="249"/>
      <c r="C143" s="250"/>
      <c r="D143" s="251" t="s">
        <v>169</v>
      </c>
      <c r="E143" s="252" t="s">
        <v>1</v>
      </c>
      <c r="F143" s="253" t="s">
        <v>1488</v>
      </c>
      <c r="G143" s="250"/>
      <c r="H143" s="252" t="s">
        <v>1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169</v>
      </c>
      <c r="AU143" s="259" t="s">
        <v>87</v>
      </c>
      <c r="AV143" s="13" t="s">
        <v>87</v>
      </c>
      <c r="AW143" s="13" t="s">
        <v>34</v>
      </c>
      <c r="AX143" s="13" t="s">
        <v>79</v>
      </c>
      <c r="AY143" s="259" t="s">
        <v>160</v>
      </c>
    </row>
    <row r="144" s="14" customFormat="1">
      <c r="A144" s="14"/>
      <c r="B144" s="260"/>
      <c r="C144" s="261"/>
      <c r="D144" s="251" t="s">
        <v>169</v>
      </c>
      <c r="E144" s="262" t="s">
        <v>1</v>
      </c>
      <c r="F144" s="263" t="s">
        <v>87</v>
      </c>
      <c r="G144" s="261"/>
      <c r="H144" s="264">
        <v>1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169</v>
      </c>
      <c r="AU144" s="270" t="s">
        <v>87</v>
      </c>
      <c r="AV144" s="14" t="s">
        <v>89</v>
      </c>
      <c r="AW144" s="14" t="s">
        <v>34</v>
      </c>
      <c r="AX144" s="14" t="s">
        <v>87</v>
      </c>
      <c r="AY144" s="270" t="s">
        <v>160</v>
      </c>
    </row>
    <row r="145" s="2" customFormat="1" ht="16.5" customHeight="1">
      <c r="A145" s="39"/>
      <c r="B145" s="40"/>
      <c r="C145" s="236" t="s">
        <v>200</v>
      </c>
      <c r="D145" s="236" t="s">
        <v>162</v>
      </c>
      <c r="E145" s="237" t="s">
        <v>1489</v>
      </c>
      <c r="F145" s="238" t="s">
        <v>1490</v>
      </c>
      <c r="G145" s="239" t="s">
        <v>1342</v>
      </c>
      <c r="H145" s="240">
        <v>1</v>
      </c>
      <c r="I145" s="241"/>
      <c r="J145" s="242">
        <f>ROUND(I145*H145,2)</f>
        <v>0</v>
      </c>
      <c r="K145" s="238" t="s">
        <v>166</v>
      </c>
      <c r="L145" s="45"/>
      <c r="M145" s="243" t="s">
        <v>1</v>
      </c>
      <c r="N145" s="244" t="s">
        <v>44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1455</v>
      </c>
      <c r="AT145" s="247" t="s">
        <v>162</v>
      </c>
      <c r="AU145" s="247" t="s">
        <v>87</v>
      </c>
      <c r="AY145" s="18" t="s">
        <v>160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87</v>
      </c>
      <c r="BK145" s="248">
        <f>ROUND(I145*H145,2)</f>
        <v>0</v>
      </c>
      <c r="BL145" s="18" t="s">
        <v>1455</v>
      </c>
      <c r="BM145" s="247" t="s">
        <v>1491</v>
      </c>
    </row>
    <row r="146" s="13" customFormat="1">
      <c r="A146" s="13"/>
      <c r="B146" s="249"/>
      <c r="C146" s="250"/>
      <c r="D146" s="251" t="s">
        <v>169</v>
      </c>
      <c r="E146" s="252" t="s">
        <v>1</v>
      </c>
      <c r="F146" s="253" t="s">
        <v>1492</v>
      </c>
      <c r="G146" s="250"/>
      <c r="H146" s="252" t="s">
        <v>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169</v>
      </c>
      <c r="AU146" s="259" t="s">
        <v>87</v>
      </c>
      <c r="AV146" s="13" t="s">
        <v>87</v>
      </c>
      <c r="AW146" s="13" t="s">
        <v>34</v>
      </c>
      <c r="AX146" s="13" t="s">
        <v>79</v>
      </c>
      <c r="AY146" s="259" t="s">
        <v>160</v>
      </c>
    </row>
    <row r="147" s="13" customFormat="1">
      <c r="A147" s="13"/>
      <c r="B147" s="249"/>
      <c r="C147" s="250"/>
      <c r="D147" s="251" t="s">
        <v>169</v>
      </c>
      <c r="E147" s="252" t="s">
        <v>1</v>
      </c>
      <c r="F147" s="253" t="s">
        <v>1493</v>
      </c>
      <c r="G147" s="250"/>
      <c r="H147" s="252" t="s">
        <v>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169</v>
      </c>
      <c r="AU147" s="259" t="s">
        <v>87</v>
      </c>
      <c r="AV147" s="13" t="s">
        <v>87</v>
      </c>
      <c r="AW147" s="13" t="s">
        <v>34</v>
      </c>
      <c r="AX147" s="13" t="s">
        <v>79</v>
      </c>
      <c r="AY147" s="259" t="s">
        <v>160</v>
      </c>
    </row>
    <row r="148" s="14" customFormat="1">
      <c r="A148" s="14"/>
      <c r="B148" s="260"/>
      <c r="C148" s="261"/>
      <c r="D148" s="251" t="s">
        <v>169</v>
      </c>
      <c r="E148" s="262" t="s">
        <v>1</v>
      </c>
      <c r="F148" s="263" t="s">
        <v>87</v>
      </c>
      <c r="G148" s="261"/>
      <c r="H148" s="264">
        <v>1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169</v>
      </c>
      <c r="AU148" s="270" t="s">
        <v>87</v>
      </c>
      <c r="AV148" s="14" t="s">
        <v>89</v>
      </c>
      <c r="AW148" s="14" t="s">
        <v>34</v>
      </c>
      <c r="AX148" s="14" t="s">
        <v>87</v>
      </c>
      <c r="AY148" s="270" t="s">
        <v>160</v>
      </c>
    </row>
    <row r="149" s="2" customFormat="1" ht="16.5" customHeight="1">
      <c r="A149" s="39"/>
      <c r="B149" s="40"/>
      <c r="C149" s="236" t="s">
        <v>207</v>
      </c>
      <c r="D149" s="236" t="s">
        <v>162</v>
      </c>
      <c r="E149" s="237" t="s">
        <v>1494</v>
      </c>
      <c r="F149" s="238" t="s">
        <v>1495</v>
      </c>
      <c r="G149" s="239" t="s">
        <v>1342</v>
      </c>
      <c r="H149" s="240">
        <v>1</v>
      </c>
      <c r="I149" s="241"/>
      <c r="J149" s="242">
        <f>ROUND(I149*H149,2)</f>
        <v>0</v>
      </c>
      <c r="K149" s="238" t="s">
        <v>166</v>
      </c>
      <c r="L149" s="45"/>
      <c r="M149" s="243" t="s">
        <v>1</v>
      </c>
      <c r="N149" s="244" t="s">
        <v>44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1455</v>
      </c>
      <c r="AT149" s="247" t="s">
        <v>162</v>
      </c>
      <c r="AU149" s="247" t="s">
        <v>87</v>
      </c>
      <c r="AY149" s="18" t="s">
        <v>160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87</v>
      </c>
      <c r="BK149" s="248">
        <f>ROUND(I149*H149,2)</f>
        <v>0</v>
      </c>
      <c r="BL149" s="18" t="s">
        <v>1455</v>
      </c>
      <c r="BM149" s="247" t="s">
        <v>1496</v>
      </c>
    </row>
    <row r="150" s="13" customFormat="1">
      <c r="A150" s="13"/>
      <c r="B150" s="249"/>
      <c r="C150" s="250"/>
      <c r="D150" s="251" t="s">
        <v>169</v>
      </c>
      <c r="E150" s="252" t="s">
        <v>1</v>
      </c>
      <c r="F150" s="253" t="s">
        <v>1497</v>
      </c>
      <c r="G150" s="250"/>
      <c r="H150" s="252" t="s">
        <v>1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169</v>
      </c>
      <c r="AU150" s="259" t="s">
        <v>87</v>
      </c>
      <c r="AV150" s="13" t="s">
        <v>87</v>
      </c>
      <c r="AW150" s="13" t="s">
        <v>34</v>
      </c>
      <c r="AX150" s="13" t="s">
        <v>79</v>
      </c>
      <c r="AY150" s="259" t="s">
        <v>160</v>
      </c>
    </row>
    <row r="151" s="13" customFormat="1">
      <c r="A151" s="13"/>
      <c r="B151" s="249"/>
      <c r="C151" s="250"/>
      <c r="D151" s="251" t="s">
        <v>169</v>
      </c>
      <c r="E151" s="252" t="s">
        <v>1</v>
      </c>
      <c r="F151" s="253" t="s">
        <v>1498</v>
      </c>
      <c r="G151" s="250"/>
      <c r="H151" s="252" t="s">
        <v>1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169</v>
      </c>
      <c r="AU151" s="259" t="s">
        <v>87</v>
      </c>
      <c r="AV151" s="13" t="s">
        <v>87</v>
      </c>
      <c r="AW151" s="13" t="s">
        <v>34</v>
      </c>
      <c r="AX151" s="13" t="s">
        <v>79</v>
      </c>
      <c r="AY151" s="259" t="s">
        <v>160</v>
      </c>
    </row>
    <row r="152" s="14" customFormat="1">
      <c r="A152" s="14"/>
      <c r="B152" s="260"/>
      <c r="C152" s="261"/>
      <c r="D152" s="251" t="s">
        <v>169</v>
      </c>
      <c r="E152" s="262" t="s">
        <v>1</v>
      </c>
      <c r="F152" s="263" t="s">
        <v>87</v>
      </c>
      <c r="G152" s="261"/>
      <c r="H152" s="264">
        <v>1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0" t="s">
        <v>169</v>
      </c>
      <c r="AU152" s="270" t="s">
        <v>87</v>
      </c>
      <c r="AV152" s="14" t="s">
        <v>89</v>
      </c>
      <c r="AW152" s="14" t="s">
        <v>34</v>
      </c>
      <c r="AX152" s="14" t="s">
        <v>87</v>
      </c>
      <c r="AY152" s="270" t="s">
        <v>160</v>
      </c>
    </row>
    <row r="153" s="2" customFormat="1" ht="16.5" customHeight="1">
      <c r="A153" s="39"/>
      <c r="B153" s="40"/>
      <c r="C153" s="236" t="s">
        <v>206</v>
      </c>
      <c r="D153" s="236" t="s">
        <v>162</v>
      </c>
      <c r="E153" s="237" t="s">
        <v>1499</v>
      </c>
      <c r="F153" s="238" t="s">
        <v>1500</v>
      </c>
      <c r="G153" s="239" t="s">
        <v>1342</v>
      </c>
      <c r="H153" s="240">
        <v>1</v>
      </c>
      <c r="I153" s="241"/>
      <c r="J153" s="242">
        <f>ROUND(I153*H153,2)</f>
        <v>0</v>
      </c>
      <c r="K153" s="238" t="s">
        <v>1</v>
      </c>
      <c r="L153" s="45"/>
      <c r="M153" s="243" t="s">
        <v>1</v>
      </c>
      <c r="N153" s="244" t="s">
        <v>44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1455</v>
      </c>
      <c r="AT153" s="247" t="s">
        <v>162</v>
      </c>
      <c r="AU153" s="247" t="s">
        <v>87</v>
      </c>
      <c r="AY153" s="18" t="s">
        <v>160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87</v>
      </c>
      <c r="BK153" s="248">
        <f>ROUND(I153*H153,2)</f>
        <v>0</v>
      </c>
      <c r="BL153" s="18" t="s">
        <v>1455</v>
      </c>
      <c r="BM153" s="247" t="s">
        <v>1501</v>
      </c>
    </row>
    <row r="154" s="2" customFormat="1" ht="16.5" customHeight="1">
      <c r="A154" s="39"/>
      <c r="B154" s="40"/>
      <c r="C154" s="236" t="s">
        <v>216</v>
      </c>
      <c r="D154" s="236" t="s">
        <v>162</v>
      </c>
      <c r="E154" s="237" t="s">
        <v>1502</v>
      </c>
      <c r="F154" s="238" t="s">
        <v>1503</v>
      </c>
      <c r="G154" s="239" t="s">
        <v>1342</v>
      </c>
      <c r="H154" s="240">
        <v>1</v>
      </c>
      <c r="I154" s="241"/>
      <c r="J154" s="242">
        <f>ROUND(I154*H154,2)</f>
        <v>0</v>
      </c>
      <c r="K154" s="238" t="s">
        <v>166</v>
      </c>
      <c r="L154" s="45"/>
      <c r="M154" s="243" t="s">
        <v>1</v>
      </c>
      <c r="N154" s="244" t="s">
        <v>44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1455</v>
      </c>
      <c r="AT154" s="247" t="s">
        <v>162</v>
      </c>
      <c r="AU154" s="247" t="s">
        <v>87</v>
      </c>
      <c r="AY154" s="18" t="s">
        <v>160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87</v>
      </c>
      <c r="BK154" s="248">
        <f>ROUND(I154*H154,2)</f>
        <v>0</v>
      </c>
      <c r="BL154" s="18" t="s">
        <v>1455</v>
      </c>
      <c r="BM154" s="247" t="s">
        <v>1504</v>
      </c>
    </row>
    <row r="155" s="2" customFormat="1" ht="16.5" customHeight="1">
      <c r="A155" s="39"/>
      <c r="B155" s="40"/>
      <c r="C155" s="236" t="s">
        <v>223</v>
      </c>
      <c r="D155" s="236" t="s">
        <v>162</v>
      </c>
      <c r="E155" s="237" t="s">
        <v>1505</v>
      </c>
      <c r="F155" s="238" t="s">
        <v>1506</v>
      </c>
      <c r="G155" s="239" t="s">
        <v>1342</v>
      </c>
      <c r="H155" s="240">
        <v>1</v>
      </c>
      <c r="I155" s="241"/>
      <c r="J155" s="242">
        <f>ROUND(I155*H155,2)</f>
        <v>0</v>
      </c>
      <c r="K155" s="238" t="s">
        <v>166</v>
      </c>
      <c r="L155" s="45"/>
      <c r="M155" s="243" t="s">
        <v>1</v>
      </c>
      <c r="N155" s="244" t="s">
        <v>44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1455</v>
      </c>
      <c r="AT155" s="247" t="s">
        <v>162</v>
      </c>
      <c r="AU155" s="247" t="s">
        <v>87</v>
      </c>
      <c r="AY155" s="18" t="s">
        <v>160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87</v>
      </c>
      <c r="BK155" s="248">
        <f>ROUND(I155*H155,2)</f>
        <v>0</v>
      </c>
      <c r="BL155" s="18" t="s">
        <v>1455</v>
      </c>
      <c r="BM155" s="247" t="s">
        <v>1507</v>
      </c>
    </row>
    <row r="156" s="2" customFormat="1" ht="16.5" customHeight="1">
      <c r="A156" s="39"/>
      <c r="B156" s="40"/>
      <c r="C156" s="236" t="s">
        <v>235</v>
      </c>
      <c r="D156" s="236" t="s">
        <v>162</v>
      </c>
      <c r="E156" s="237" t="s">
        <v>1508</v>
      </c>
      <c r="F156" s="238" t="s">
        <v>1509</v>
      </c>
      <c r="G156" s="239" t="s">
        <v>1342</v>
      </c>
      <c r="H156" s="240">
        <v>1</v>
      </c>
      <c r="I156" s="241"/>
      <c r="J156" s="242">
        <f>ROUND(I156*H156,2)</f>
        <v>0</v>
      </c>
      <c r="K156" s="238" t="s">
        <v>166</v>
      </c>
      <c r="L156" s="45"/>
      <c r="M156" s="243" t="s">
        <v>1</v>
      </c>
      <c r="N156" s="244" t="s">
        <v>44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1455</v>
      </c>
      <c r="AT156" s="247" t="s">
        <v>162</v>
      </c>
      <c r="AU156" s="247" t="s">
        <v>87</v>
      </c>
      <c r="AY156" s="18" t="s">
        <v>160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87</v>
      </c>
      <c r="BK156" s="248">
        <f>ROUND(I156*H156,2)</f>
        <v>0</v>
      </c>
      <c r="BL156" s="18" t="s">
        <v>1455</v>
      </c>
      <c r="BM156" s="247" t="s">
        <v>1510</v>
      </c>
    </row>
    <row r="157" s="13" customFormat="1">
      <c r="A157" s="13"/>
      <c r="B157" s="249"/>
      <c r="C157" s="250"/>
      <c r="D157" s="251" t="s">
        <v>169</v>
      </c>
      <c r="E157" s="252" t="s">
        <v>1</v>
      </c>
      <c r="F157" s="253" t="s">
        <v>1511</v>
      </c>
      <c r="G157" s="250"/>
      <c r="H157" s="252" t="s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169</v>
      </c>
      <c r="AU157" s="259" t="s">
        <v>87</v>
      </c>
      <c r="AV157" s="13" t="s">
        <v>87</v>
      </c>
      <c r="AW157" s="13" t="s">
        <v>34</v>
      </c>
      <c r="AX157" s="13" t="s">
        <v>79</v>
      </c>
      <c r="AY157" s="259" t="s">
        <v>160</v>
      </c>
    </row>
    <row r="158" s="14" customFormat="1">
      <c r="A158" s="14"/>
      <c r="B158" s="260"/>
      <c r="C158" s="261"/>
      <c r="D158" s="251" t="s">
        <v>169</v>
      </c>
      <c r="E158" s="262" t="s">
        <v>1</v>
      </c>
      <c r="F158" s="263" t="s">
        <v>87</v>
      </c>
      <c r="G158" s="261"/>
      <c r="H158" s="264">
        <v>1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0" t="s">
        <v>169</v>
      </c>
      <c r="AU158" s="270" t="s">
        <v>87</v>
      </c>
      <c r="AV158" s="14" t="s">
        <v>89</v>
      </c>
      <c r="AW158" s="14" t="s">
        <v>34</v>
      </c>
      <c r="AX158" s="14" t="s">
        <v>87</v>
      </c>
      <c r="AY158" s="270" t="s">
        <v>160</v>
      </c>
    </row>
    <row r="159" s="2" customFormat="1" ht="16.5" customHeight="1">
      <c r="A159" s="39"/>
      <c r="B159" s="40"/>
      <c r="C159" s="236" t="s">
        <v>241</v>
      </c>
      <c r="D159" s="236" t="s">
        <v>162</v>
      </c>
      <c r="E159" s="237" t="s">
        <v>1512</v>
      </c>
      <c r="F159" s="238" t="s">
        <v>1513</v>
      </c>
      <c r="G159" s="239" t="s">
        <v>1342</v>
      </c>
      <c r="H159" s="240">
        <v>1</v>
      </c>
      <c r="I159" s="241"/>
      <c r="J159" s="242">
        <f>ROUND(I159*H159,2)</f>
        <v>0</v>
      </c>
      <c r="K159" s="238" t="s">
        <v>166</v>
      </c>
      <c r="L159" s="45"/>
      <c r="M159" s="243" t="s">
        <v>1</v>
      </c>
      <c r="N159" s="244" t="s">
        <v>44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1455</v>
      </c>
      <c r="AT159" s="247" t="s">
        <v>162</v>
      </c>
      <c r="AU159" s="247" t="s">
        <v>87</v>
      </c>
      <c r="AY159" s="18" t="s">
        <v>160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87</v>
      </c>
      <c r="BK159" s="248">
        <f>ROUND(I159*H159,2)</f>
        <v>0</v>
      </c>
      <c r="BL159" s="18" t="s">
        <v>1455</v>
      </c>
      <c r="BM159" s="247" t="s">
        <v>1514</v>
      </c>
    </row>
    <row r="160" s="13" customFormat="1">
      <c r="A160" s="13"/>
      <c r="B160" s="249"/>
      <c r="C160" s="250"/>
      <c r="D160" s="251" t="s">
        <v>169</v>
      </c>
      <c r="E160" s="252" t="s">
        <v>1</v>
      </c>
      <c r="F160" s="253" t="s">
        <v>1515</v>
      </c>
      <c r="G160" s="250"/>
      <c r="H160" s="252" t="s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169</v>
      </c>
      <c r="AU160" s="259" t="s">
        <v>87</v>
      </c>
      <c r="AV160" s="13" t="s">
        <v>87</v>
      </c>
      <c r="AW160" s="13" t="s">
        <v>34</v>
      </c>
      <c r="AX160" s="13" t="s">
        <v>79</v>
      </c>
      <c r="AY160" s="259" t="s">
        <v>160</v>
      </c>
    </row>
    <row r="161" s="13" customFormat="1">
      <c r="A161" s="13"/>
      <c r="B161" s="249"/>
      <c r="C161" s="250"/>
      <c r="D161" s="251" t="s">
        <v>169</v>
      </c>
      <c r="E161" s="252" t="s">
        <v>1</v>
      </c>
      <c r="F161" s="253" t="s">
        <v>1516</v>
      </c>
      <c r="G161" s="250"/>
      <c r="H161" s="252" t="s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169</v>
      </c>
      <c r="AU161" s="259" t="s">
        <v>87</v>
      </c>
      <c r="AV161" s="13" t="s">
        <v>87</v>
      </c>
      <c r="AW161" s="13" t="s">
        <v>34</v>
      </c>
      <c r="AX161" s="13" t="s">
        <v>79</v>
      </c>
      <c r="AY161" s="259" t="s">
        <v>160</v>
      </c>
    </row>
    <row r="162" s="14" customFormat="1">
      <c r="A162" s="14"/>
      <c r="B162" s="260"/>
      <c r="C162" s="261"/>
      <c r="D162" s="251" t="s">
        <v>169</v>
      </c>
      <c r="E162" s="262" t="s">
        <v>1</v>
      </c>
      <c r="F162" s="263" t="s">
        <v>87</v>
      </c>
      <c r="G162" s="261"/>
      <c r="H162" s="264">
        <v>1</v>
      </c>
      <c r="I162" s="265"/>
      <c r="J162" s="261"/>
      <c r="K162" s="261"/>
      <c r="L162" s="266"/>
      <c r="M162" s="309"/>
      <c r="N162" s="310"/>
      <c r="O162" s="310"/>
      <c r="P162" s="310"/>
      <c r="Q162" s="310"/>
      <c r="R162" s="310"/>
      <c r="S162" s="310"/>
      <c r="T162" s="31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169</v>
      </c>
      <c r="AU162" s="270" t="s">
        <v>87</v>
      </c>
      <c r="AV162" s="14" t="s">
        <v>89</v>
      </c>
      <c r="AW162" s="14" t="s">
        <v>34</v>
      </c>
      <c r="AX162" s="14" t="s">
        <v>87</v>
      </c>
      <c r="AY162" s="270" t="s">
        <v>160</v>
      </c>
    </row>
    <row r="163" s="2" customFormat="1" ht="6.96" customHeight="1">
      <c r="A163" s="39"/>
      <c r="B163" s="67"/>
      <c r="C163" s="68"/>
      <c r="D163" s="68"/>
      <c r="E163" s="68"/>
      <c r="F163" s="68"/>
      <c r="G163" s="68"/>
      <c r="H163" s="68"/>
      <c r="I163" s="184"/>
      <c r="J163" s="68"/>
      <c r="K163" s="68"/>
      <c r="L163" s="45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RDBuMS/z3SU0gJa8tx62WOHwyF3gc4RJ01yMYlCfUiT6dZn1RZR1LRFQ03txyTrzmSmPefgNQAo7xxlMk8izng==" hashValue="5A/opuKBZTF96Fzwz/3cRqPtwt8JwSB4Aqg3Zw23H5kXWUstEtMdD5G+xRN+he6fUm2pFbgnMOGIAR0+QTSeJQ==" algorithmName="SHA-512" password="CC35"/>
  <autoFilter ref="C116:K16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2019-12-09T11:59:45Z</dcterms:created>
  <dcterms:modified xsi:type="dcterms:W3CDTF">2019-12-09T11:59:55Z</dcterms:modified>
</cp:coreProperties>
</file>